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Continental Dboard Targets" sheetId="1" r:id="rId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<sst xmlns="http://schemas.openxmlformats.org/spreadsheetml/2006/main" uniqueCount="244">
  <si>
    <t>Agenda 2063 First Ten Year Implementation Plan (FTYIP) Progress Report</t>
  </si>
  <si>
    <t>Region Dashboard</t>
  </si>
  <si>
    <t>Overall Rating</t>
  </si>
  <si>
    <t>Priority Area</t>
  </si>
  <si>
    <t>Agenda 2063 Target</t>
  </si>
  <si>
    <t>A63 Targets</t>
  </si>
  <si>
    <t>A63 Indicators</t>
  </si>
  <si>
    <t>Indicator Value</t>
  </si>
  <si>
    <t>Indicator Performance</t>
  </si>
  <si>
    <t>Indicator Weight</t>
  </si>
  <si>
    <t>Target Performance</t>
  </si>
  <si>
    <t>Dashboard</t>
  </si>
  <si>
    <t>ASPIRATION 1: A Prosperous Africa Based on Inclusive Growth and Sustainable Development</t>
  </si>
  <si>
    <t>GOAL 1: A High Standard of Living, Quality of Life and Well Being for All</t>
  </si>
  <si>
    <t>1. Incomes, Jobs and decent work</t>
  </si>
  <si>
    <t>1.1.1 Increase 2013 per capita income by at least 30%</t>
  </si>
  <si>
    <t>Real Gross Domestic Product (GDP) Per Capita</t>
  </si>
  <si>
    <t>8.1.1 Annual growth rate of real GDP per capita</t>
  </si>
  <si>
    <t>1.1.2 Reduce 2013 unemployment rate by at least  25%</t>
  </si>
  <si>
    <t>Unemployment rate by age group, by sex</t>
  </si>
  <si>
    <t>8.5.2 Unemployment rate, by sex, age group and persons with disabilities</t>
  </si>
  <si>
    <t>2. Poverty, Inequality and Hunger</t>
  </si>
  <si>
    <t>Reduce 2013 income inequality level by at least  20%</t>
  </si>
  <si>
    <t>Gini coefficient</t>
  </si>
  <si>
    <t>10.2.1 Proportion of people living below 50 per cent of median income, by age, sex and persons with disabilities</t>
  </si>
  <si>
    <t>Reduce 2013 levels of poverty by at least 30%</t>
  </si>
  <si>
    <t>% of population living below the national poverty line by sex</t>
  </si>
  <si>
    <t>1.2.2 Reduce 2013 level of proportion of the population without access to safe drinking water by 95%.</t>
  </si>
  <si>
    <t>% of population with access to safe drinking water</t>
  </si>
  <si>
    <t>6.1.1 Percentage of population using safely managed drinking water services</t>
  </si>
  <si>
    <t>3. Modern and Liveable Habitats and Basic Quality Services</t>
  </si>
  <si>
    <t>1.3.1 Increase access and use of electricity and internet by at least 50% of the 2013 levels</t>
  </si>
  <si>
    <t>a)% of households with access to electricity</t>
  </si>
  <si>
    <t>7.1.1 Proportion of population with access to electricity</t>
  </si>
  <si>
    <t>b) % of households using electricity</t>
  </si>
  <si>
    <t>NIL</t>
  </si>
  <si>
    <t>c)% of population with access to internet</t>
  </si>
  <si>
    <t>17.8.1 Proportion of individuals using the Internet</t>
  </si>
  <si>
    <t>Reduce 2013 level of proportion of the population without access to safe drinking water by 95%.</t>
  </si>
  <si>
    <t>Reduce Slums by at least 10%</t>
  </si>
  <si>
    <t>% of urban population living in slums, informal settlements or inadequate housing</t>
  </si>
  <si>
    <t>Reduce the proportion of the population with poor sanitation facilities by 95%</t>
  </si>
  <si>
    <t>% of population using safely managed sanitation services</t>
  </si>
  <si>
    <t>GOAL 2: Well Educated Citizens and Skills revolution underpinned by Science, Technology and Innovation</t>
  </si>
  <si>
    <t xml:space="preserve">1. Education and STI driven Skills Revolution   </t>
  </si>
  <si>
    <t>2.1.1 Enrolment rate for early childhood education is at least 300% of the 2013 rate</t>
  </si>
  <si>
    <t>% of children of pre-school age attending pre school</t>
  </si>
  <si>
    <t>4.2.2 Participation rate in organized learning (one year before the official primary entry age), by sex</t>
  </si>
  <si>
    <t xml:space="preserve">2.1.2 Enrolment rate for basic education is 100% </t>
  </si>
  <si>
    <t>Net enrolment rate by sex  and age in primary school</t>
  </si>
  <si>
    <t>4.1.1 Proportion of children: (b) at the end of primary; and achieving at least a minimum proficiency level in (i) reading and (ii) mathematics, by sex</t>
  </si>
  <si>
    <t>2.1.3 Increase the number of qualified teachers by at least 30% with focus on STEM</t>
  </si>
  <si>
    <t xml:space="preserve">Proportion of teachers qualified in Science or Technology or Engineering or Mathematics by Sex and Level (Primary and Secondary)  </t>
  </si>
  <si>
    <t>4.c.1 Proportion of teachers in: (a) pre-primary; (b) primary; (c) lower secondary; and (d) upper secondary education who have received at least the minimum organized teacher training (e.g. pedagogical training) pre-service or in-service required for teaching at the relevant level in a given country</t>
  </si>
  <si>
    <t xml:space="preserve">2.1.4 Universal secondary school (including technical high schools) with enrolment rate of 100% </t>
  </si>
  <si>
    <t>Secondary school net enrolment rate by Sex</t>
  </si>
  <si>
    <t>GOAL 3: Healthy and Well-Nourished Citizens</t>
  </si>
  <si>
    <t>1. Health and Nutrition</t>
  </si>
  <si>
    <t xml:space="preserve">3.1.1 Increase 2013 levels of access to sexual and reproductive health services to women by at least 30% </t>
  </si>
  <si>
    <t>% of women aged 15-49 who have access to sexual and reproductive health service in the last 12 months</t>
  </si>
  <si>
    <t>3.7.1 Proportion of women of reproductive age (aged 15–49 years) who have their need for family planning satisfied with modern methods</t>
  </si>
  <si>
    <t>3.1.2 Reduce 2013 maternal mortality rates by at least 50%</t>
  </si>
  <si>
    <t>a) Maternal mortality ratio</t>
  </si>
  <si>
    <t>3.1.1 Maternal mortality ratio</t>
  </si>
  <si>
    <t>b) Neo-natal mortality rate</t>
  </si>
  <si>
    <t>3.2.2 Neonatal mortality rate</t>
  </si>
  <si>
    <t xml:space="preserve">c) Under five mortality rate  </t>
  </si>
  <si>
    <t>3.2.1 Under‑5 mortality rate</t>
  </si>
  <si>
    <t>3.1.3 Reduce the  2013 incidence  of HIV/AIDs, Malaria and TB by at least 80%</t>
  </si>
  <si>
    <t>Number of New HIV infections per 1000 population</t>
  </si>
  <si>
    <t>3.3.1 Number of new HIV infections per 1,000 uninfected population, by sex, age and key populations</t>
  </si>
  <si>
    <t>TB incedence per 1000 persons per year</t>
  </si>
  <si>
    <t>3.3.2 Tuberculosis incidence per 100,000 population</t>
  </si>
  <si>
    <t>Malaria incidence per 1000 per year</t>
  </si>
  <si>
    <t>3.3.3 Malaria incidence per 1,000 population</t>
  </si>
  <si>
    <t>3.1.4 Access to Anti-Retroviral (ARV) drugs  is 100%</t>
  </si>
  <si>
    <t>% of eligible population with HIV having access to Anti-Retroviral Treatment</t>
  </si>
  <si>
    <t>Reduce stunting in children to 10% and underweight to 5%.</t>
  </si>
  <si>
    <t>Prevalence of underweight among children under 5</t>
  </si>
  <si>
    <t>GOAL 4: Transformed Economies and Job Creation</t>
  </si>
  <si>
    <t xml:space="preserve">1. Sustainable inclusive economic growth </t>
  </si>
  <si>
    <t>4.1.1 Annual GDP growth rate of  at least 7%</t>
  </si>
  <si>
    <t>Real GDP</t>
  </si>
  <si>
    <t>2. STI driven Manufacturing / Industrialization and Value Addition</t>
  </si>
  <si>
    <t>4.2.1 Real value of manufacturing in GDP is 50% more than the 2013 level.</t>
  </si>
  <si>
    <t xml:space="preserve">Manufacturing value added as % of GDP </t>
  </si>
  <si>
    <t>9.2.1 Manufacturing value added as a proportion of GDP and per capita</t>
  </si>
  <si>
    <t>3. Economic diversification and resilience</t>
  </si>
  <si>
    <t>4.3.1 At least 1% of GDP is allocated to science, technology and innovation research and STI driven entrepreneurship development.</t>
  </si>
  <si>
    <t>Research and development expenditure as a proportion of GDP</t>
  </si>
  <si>
    <t>9.5.1 Research and development expenditure as a proportion of GDP</t>
  </si>
  <si>
    <t xml:space="preserve">4. Hospitality / Tourism </t>
  </si>
  <si>
    <t>4.4.1 Contribution of tourism to GDP in real terms is increased by at least 100%.</t>
  </si>
  <si>
    <t>Tourism value added as a proportion of GDP</t>
  </si>
  <si>
    <t>8.9.1 Tourism direct GDP as a proportion of total GDP and in growth rate</t>
  </si>
  <si>
    <t>GOAL 5: Modern Agriculture for increased productivity and production</t>
  </si>
  <si>
    <t>1. Agricultural  productivity and production</t>
  </si>
  <si>
    <t>5.1.1 Double  agricultural total factor productivity</t>
  </si>
  <si>
    <t>Growth rate of yields for the 1st national priority commodity (XXXXXXXX)</t>
  </si>
  <si>
    <t>Growth rate of yields for the 2nd national priority commodity (XXXXXXXX)</t>
  </si>
  <si>
    <t>Growth rate of yields for the 3rd  national priority commodity (XXXXXXX)</t>
  </si>
  <si>
    <t>Growth rate of yields for the 4th national priority commodity (XXXXXXXX)</t>
  </si>
  <si>
    <t>Growth rate of yields for the 5th national priority commodity (XXXXXXXX)</t>
  </si>
  <si>
    <t>GOAL 6: Blue/ ocean economy for accelerated economic growth</t>
  </si>
  <si>
    <t>1. Marine resources  and Energy</t>
  </si>
  <si>
    <t>6.1.1 At least 50% increase in value addition in the fishery sector  in real term is attained by 2023</t>
  </si>
  <si>
    <t>Fishery Sector value added ( as share of GDP)</t>
  </si>
  <si>
    <t>14.7.1 Sustainable fisheries as a proportion of GDP in small island developing States, least developed countries and all countries</t>
  </si>
  <si>
    <t>6.1.2 Marine bio-technology contribution to GDP is increased in real terms by at least 50% from the 2013 levels</t>
  </si>
  <si>
    <t>Marine biotechnology value added as a % of GDP</t>
  </si>
  <si>
    <t>GOAL 7: Environmentally sustainable climate resilient economies and communities</t>
  </si>
  <si>
    <t>1. Bio-diversity, conservation and sustainable natural resource management.</t>
  </si>
  <si>
    <t>7.1.1 At least 30% of agricultural land is placed under sustainable land management practice</t>
  </si>
  <si>
    <t>% of agricultural land placed under sustainable land management practice.</t>
  </si>
  <si>
    <t>2.4.1 Proportion of agricultural area under productive and sustainable agriculture</t>
  </si>
  <si>
    <t>7.1.2 At least 17%  of terrestrial and inland water and 10%  of coastal and marine areas are preserved</t>
  </si>
  <si>
    <t xml:space="preserve">a) % of terrestrial and inland water areas preserved.        </t>
  </si>
  <si>
    <t>15.1.2 Proportion of important sites for terrestrial and freshwater biodiversity that are covered by protected areas, by ecosystem type</t>
  </si>
  <si>
    <t>b) % of coastal and marine areas preserved</t>
  </si>
  <si>
    <t>ASPIRATION 2: An Integrated Continent, Politically United and Based on the Ideals of Pan-Africanism and a Vision of African Renaissance</t>
  </si>
  <si>
    <t>GOAL 8:  United Africa (Federal or Confederate)</t>
  </si>
  <si>
    <t>1. Political and economic integration</t>
  </si>
  <si>
    <t>8.1.1 Active member of the African Free Trade Area</t>
  </si>
  <si>
    <t>a)  No. of Non-tariff barriers (NTBs) reported</t>
  </si>
  <si>
    <t>b) No of reported Non-tarrif barriers (NTBs) eliminated</t>
  </si>
  <si>
    <t>8.1.2 Volume of intra-African trade is at least three times the 2013 level</t>
  </si>
  <si>
    <t>Change in value of intra-African trade per annum (in US $)</t>
  </si>
  <si>
    <t>GOAL 9: Key Continental Financial and Monetary Institutions established and functional</t>
  </si>
  <si>
    <t>1. Financial and Monetary Institutions</t>
  </si>
  <si>
    <t>9.1.1 Fast Track realization of the Continental Free Trade Area</t>
  </si>
  <si>
    <t>a) Existence of an African Continental Free Trade Area (AfCFTA) that is ratified by all AU MSs</t>
  </si>
  <si>
    <t>b) Number of countries that have domesticated the CFTA</t>
  </si>
  <si>
    <t>Number of countries that have ratified the protocol on the Establishment of the AU Monetary Union</t>
  </si>
  <si>
    <t>GOAL 10: World Class Infrastructure criss-crosses Africa</t>
  </si>
  <si>
    <t>1. Communications and Infrastructure Connectivity</t>
  </si>
  <si>
    <t>10.1.1 At least national readiness for implementation of the trans African Highway Missing link is achieved</t>
  </si>
  <si>
    <t>% of the progress made on the implementation of Trans-African Highway Missing link</t>
  </si>
  <si>
    <t>10.1.2 At least national readiness for in country connectivity to the African High Speed Rail Network is achieved by 2019</t>
  </si>
  <si>
    <t xml:space="preserve">%  of the progress made on the implementation the African High Speed Rail Network </t>
  </si>
  <si>
    <t xml:space="preserve">10.1.3 Skies fully opened to African airlines </t>
  </si>
  <si>
    <t>a) Number of Member States that have signed the Solemn Committement to join the SAATM and implement all its concrete measures</t>
  </si>
  <si>
    <t xml:space="preserve">b) Number of Member States that have signed the Memorandum of implementation for the operationalization of SAATM </t>
  </si>
  <si>
    <t xml:space="preserve">10.1.4 Increase electricity generation and distribution by at least 50% by 2020  </t>
  </si>
  <si>
    <t>No. of Mega Watts added into the national grid</t>
  </si>
  <si>
    <t>10.1.5 Double ICT penetration and contribution to GDP</t>
  </si>
  <si>
    <t xml:space="preserve"> Proportion of population using mobile phones</t>
  </si>
  <si>
    <t>5.b.1 Proportion of individuals who own a mobile telephone, by sex</t>
  </si>
  <si>
    <t>% of ICT contribution to GDP</t>
  </si>
  <si>
    <t>ASPIRATION 3: An Africa of Good Governance, Democracy, Respect for Human Rights, Justice and the Rule of Law</t>
  </si>
  <si>
    <t>GOAL 11:  Democratic values, practices, universal principles of human rights, justice and the rule of law entrenched</t>
  </si>
  <si>
    <t>1. Democratic Values and Practices are the Norm</t>
  </si>
  <si>
    <t>11.1.1 At least 70% of the people believe that they are empowered and are holding their leaders accountable</t>
  </si>
  <si>
    <t>% of people who believe that there are effective mechanisms and oversight institutions to hold their leaders accountable</t>
  </si>
  <si>
    <t>16.7.2 Proportion of population who believe decision-making is inclusive and responsive, by sex, age, disability and population group</t>
  </si>
  <si>
    <t>11.1.2 At least 70% of  the people perceive that the press / information is free and freedom of expression  pertains</t>
  </si>
  <si>
    <t xml:space="preserve">% of people who perceive that there is freedom of the press. </t>
  </si>
  <si>
    <t>16.10.1 Number of verified cases of killing, kidnapping, enforced disappearance, arbitrary detention and torture of journalists, associated media personnel, trade unionists and human rights advocates in the previous 12 months</t>
  </si>
  <si>
    <t>11.1.3 At least 70% of the public perceive elections are free, fair and transparent</t>
  </si>
  <si>
    <t xml:space="preserve">% of people who believe that the elections are free, fair and transparent.                     </t>
  </si>
  <si>
    <t>11.1.4 African Charter on Democracy is signed, ratified and domesticated by 2020</t>
  </si>
  <si>
    <t>- Signed</t>
  </si>
  <si>
    <t>- Ratified</t>
  </si>
  <si>
    <t xml:space="preserve">- Integrated the African Charter on democracy </t>
  </si>
  <si>
    <t>GOAL 12: Capable institutions and transformed leadership in place at all levels</t>
  </si>
  <si>
    <t>1. Institutions and Leadership</t>
  </si>
  <si>
    <t>12.1.1 At least 70% of the public acknowledge  the public service to be professional, efficient, responsive, accountable, impartial  and corruption free</t>
  </si>
  <si>
    <t>Proportion of persons who had at least one contact with  a public official and who paid a bribe to a public official or were asked for a bribe by these public officials during the previous twelve months</t>
  </si>
  <si>
    <t xml:space="preserve">
16.5.1 Proportion of persons who had at least one contact with a public official and who paid a bribe to a public official, or were asked for a bribe by those public officials, during the previous 12 months</t>
  </si>
  <si>
    <t>ASPIRATION 4: A Peaceful and Secure Africa</t>
  </si>
  <si>
    <t>GOAL 13: Peace, Security and Stability are preserved</t>
  </si>
  <si>
    <t>Maintenance and Restoration of Peace and Security</t>
  </si>
  <si>
    <t xml:space="preserve">13.1.1 Level of conflict emanating from ethnicity, all forms of exclusion, religious and political differences is at most 50% of 2013 levels. </t>
  </si>
  <si>
    <t xml:space="preserve">Conflict related deaths per 100,000 population </t>
  </si>
  <si>
    <t>16.1.2 Conflict-related deaths per 100,000 population, by sex, age and cause</t>
  </si>
  <si>
    <r>
      <t xml:space="preserve">GOAL 14:  A Stable and Peaceful Africa</t>
    </r>
    <r>
      <rPr>
        <rFont val="Arial"/>
        <b val="false"/>
        <i val="false"/>
        <strike val="false"/>
        <color rgb="FF000000"/>
        <sz val="9"/>
        <u val="none"/>
      </rPr>
      <t xml:space="preserve"> </t>
    </r>
  </si>
  <si>
    <t xml:space="preserve">1. Institutional Structure for AU Instruments on Peace and Security </t>
  </si>
  <si>
    <t>14.1.1 Silence All Guns by 2020</t>
  </si>
  <si>
    <t xml:space="preserve">Number of armed conflicts </t>
  </si>
  <si>
    <t xml:space="preserve">% decrease in armed conflicts </t>
  </si>
  <si>
    <t>GOAL 15: A Fully Functional and Operational African Peace and Security Architecture</t>
  </si>
  <si>
    <t>1. Operationalization of APSA Pillars</t>
  </si>
  <si>
    <t>15.1.1 National Peace Council is established by 2016</t>
  </si>
  <si>
    <t>Existence of a national peace council.</t>
  </si>
  <si>
    <t xml:space="preserve">Number of national dialogues held </t>
  </si>
  <si>
    <t>ASPIRATION 5: Africa With a Strong Cultural Identity, Common Heritage, Values and Ethics</t>
  </si>
  <si>
    <t>GOAL 16: African Cultural Renaissance is pre-eminent</t>
  </si>
  <si>
    <t>1. Values and  Ideals of Pan Africanism</t>
  </si>
  <si>
    <t>16.1.1 At least 60% of content in educational curriculum is on indigenous African culture, values and language targeting primary and secondary schools</t>
  </si>
  <si>
    <t>Proportion of the content of the curricula on indigenous African culture, values and language in primary and secondary schools</t>
  </si>
  <si>
    <t>ASPIRATION 6: An Africa Whose Development is People Driven, Relying on the Potential of the African People</t>
  </si>
  <si>
    <t>GOAL 17:  Full Gender Equality in All Spheres of Life</t>
  </si>
  <si>
    <t>1. Women Empowerment</t>
  </si>
  <si>
    <t>17.1.1 Equal economic rights for women, including the rights to own and inherit property, sign a contract, save, register and manage a business and own and operate a bank account by 2026</t>
  </si>
  <si>
    <t xml:space="preserve">Proportion of women in total agricultural population with ownership or secure rights over agricultural land             </t>
  </si>
  <si>
    <t>5.a.1 (a) Proportion of total agricultural population with ownership or secure rights over agricultural land by sex and (b) share of women among owners or rights-bearers of agricultural land, by type of tenure</t>
  </si>
  <si>
    <t>17.1.2 At least 30% of all elected officials at local, regional and national levels are Women as well as in judicial institutions</t>
  </si>
  <si>
    <t>Proportion of seats held by women in national parliaments, regional and local bodies</t>
  </si>
  <si>
    <t xml:space="preserve">5.5.1 Proportion of seats held by women in: (a) National Parliements  and (b) Local Governments </t>
  </si>
  <si>
    <t>2. Violence &amp; Discrimination
against Women and Girls</t>
  </si>
  <si>
    <t>17.2.1 Reduce 2013 levels of violence against women and Girls by at least 20%</t>
  </si>
  <si>
    <t>Proportion of women and girls subjected to sexual and physical violence</t>
  </si>
  <si>
    <t>5.2.1 Proportion of ever-partnered women and girls aged 15 years and older subjected to physical, sexual or psychological violence by a current or former intimate partner in the previous 12 months, by form of violence and by age</t>
  </si>
  <si>
    <t>17.2.2 Reduce by 50% all harmful social norms and customary practices against women and girls and those that promote violence and discrimination against women and girls</t>
  </si>
  <si>
    <t>Proportion of girls and women aged 15-49 years who have undergone female genital mutilation/ cutting by age</t>
  </si>
  <si>
    <t>5.3.2 Proportion of girls and women aged 15–49 years who have undergone female genital mutilation/cutting, by age</t>
  </si>
  <si>
    <t>17.2.3 Eliminate all barriers to quality education, health and social services for Women and Girls by 2020</t>
  </si>
  <si>
    <t>Proportion of children whose births are registered in the first year</t>
  </si>
  <si>
    <t>16.9.1 Proportion of children under 5 years of age whose births have been registered with a civil authority, by age</t>
  </si>
  <si>
    <t>GOAL 18: Engaged and Empowered Youth and Children</t>
  </si>
  <si>
    <t>1. Youth Empowerment and Children’s Rights</t>
  </si>
  <si>
    <t xml:space="preserve">18.1.1 Reduce 2013 rate of youth unemployment by at least 25%; in particular female youth </t>
  </si>
  <si>
    <t>Unemployment rate of youth, by sex</t>
  </si>
  <si>
    <t>8.5.2 Unemployment rate, by sex, age and persons with disabilities</t>
  </si>
  <si>
    <t>18.1.2 End all forms of violence, child labour exploitation, child marriage and human trafficking</t>
  </si>
  <si>
    <t>% of children engaged in  child labour</t>
  </si>
  <si>
    <t>8.7.1 Proportion and number of children aged 5–17 years engaged in child labour, by sex and age</t>
  </si>
  <si>
    <t>% of children engaged in child marriage</t>
  </si>
  <si>
    <t>5.3.1 Proportion of women aged 20–24 years who were married or in a union before age 15 and before age 18</t>
  </si>
  <si>
    <t xml:space="preserve">%  of children who are victims of human trafficking </t>
  </si>
  <si>
    <t>16.2.2 Number of victims of human trafficking per 100,000 population, by sex, age and form of exploitation</t>
  </si>
  <si>
    <t>18.1.3 Full implementation of the provision of African Charter on the Rights of the Youth is attained</t>
  </si>
  <si>
    <t xml:space="preserve"> Level of implementation of the provisions of the African Charter on the Rights of the Youth by Member States</t>
  </si>
  <si>
    <t>ASPIRATION 7: Africa as a Strong and Influential Global Partner</t>
  </si>
  <si>
    <t>GOAL 19: Africa as a major partner in global affairs and peaceful co-existence</t>
  </si>
  <si>
    <t>1. Africa’s place in global affairs</t>
  </si>
  <si>
    <t>19.1.1 National statistical system fully functional</t>
  </si>
  <si>
    <t>Adoption of statistical legislation that complies with fundamental principles of official statistics</t>
  </si>
  <si>
    <t>17.18.2 Number of countries that have national statistical legislation that complies with the Fundamental Principles of Official Statistics</t>
  </si>
  <si>
    <t>Proportion of national budget for the implementation of functional statistical system</t>
  </si>
  <si>
    <t>17.18.3 Number of countries with a national statistical plan that is fully funded and under implementation, by source of funding</t>
  </si>
  <si>
    <t>Existence of formal institutional arrangements for the coordination of the compilation of official statistics</t>
  </si>
  <si>
    <t>GOAL 20: Africa takes full responsibility for financing her development</t>
  </si>
  <si>
    <t>1. Capital Markets</t>
  </si>
  <si>
    <t xml:space="preserve">20.1.1 National capital market finances  at least 10% of development expenditure </t>
  </si>
  <si>
    <t xml:space="preserve">Proportion of public sector budget funded by national capital markets </t>
  </si>
  <si>
    <t xml:space="preserve">2. Fiscal system and Public Sector Revenues </t>
  </si>
  <si>
    <t>20.1.2 Tax and non-tax revenue of all levels of government should cover at least 75% of current and development expenditure</t>
  </si>
  <si>
    <t>Total tax revenue as a % of GDP</t>
  </si>
  <si>
    <t>17.1.2 Proportion of domestic budget funded by domestic taxes</t>
  </si>
  <si>
    <t>3. Development Assistance</t>
  </si>
  <si>
    <t>20.1.3 Proportion of aid in the national budget is at most  25% of 2013 level</t>
  </si>
  <si>
    <t>Total ODA as a percentage of the national budget</t>
  </si>
  <si>
    <t>17.3.1 Foreign direct investment (FDI), official development assistance and South-South cooperation as a proportion of total domestic budget</t>
  </si>
  <si>
    <t>Resources raised through innovative financing mechanisms as a % of national budget</t>
  </si>
</sst>
</file>

<file path=xl/styles.xml><?xml version="1.0" encoding="utf-8"?>
<styleSheet xmlns="http://schemas.openxmlformats.org/spreadsheetml/2006/main" xml:space="preserve">
  <numFmts count="2">
    <numFmt numFmtId="164" formatCode="0\%;[Red]\(0\%\)"/>
    <numFmt numFmtId="165" formatCode="0.0"/>
  </numFmts>
  <fonts count="24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4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0"/>
      <strike val="0"/>
      <u val="none"/>
      <sz val="20"/>
      <color rgb="FFFFFFFF"/>
      <name val="Arial Black"/>
    </font>
    <font>
      <b val="0"/>
      <i val="0"/>
      <strike val="0"/>
      <u val="none"/>
      <sz val="11"/>
      <color rgb="FFF2F2F2"/>
      <name val="Calibri"/>
    </font>
    <font>
      <b val="0"/>
      <i val="0"/>
      <strike val="0"/>
      <u val="none"/>
      <sz val="14"/>
      <color rgb="FFF2F2F2"/>
      <name val="Calibri"/>
    </font>
    <font>
      <b val="1"/>
      <i val="0"/>
      <strike val="0"/>
      <u val="none"/>
      <sz val="14"/>
      <color rgb="FFF2F2F2"/>
      <name val="Calibri"/>
    </font>
    <font>
      <b val="1"/>
      <i val="0"/>
      <strike val="0"/>
      <u val="none"/>
      <sz val="14"/>
      <color rgb="FF000000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16"/>
      <color rgb="FFFF0000"/>
      <name val="Calibri"/>
    </font>
    <font>
      <b val="0"/>
      <i val="0"/>
      <strike val="0"/>
      <u val="none"/>
      <sz val="9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0"/>
      <i val="0"/>
      <strike val="0"/>
      <u val="none"/>
      <sz val="14"/>
      <color rgb="FF000000"/>
      <name val="Arial"/>
    </font>
    <font>
      <b val="1"/>
      <i val="0"/>
      <strike val="0"/>
      <u val="none"/>
      <sz val="8"/>
      <color rgb="FF1F3864"/>
      <name val="Arial"/>
    </font>
    <font>
      <b val="1"/>
      <i val="0"/>
      <strike val="0"/>
      <u val="none"/>
      <sz val="14"/>
      <color rgb="FF1F3864"/>
      <name val="Arial"/>
    </font>
    <font>
      <b val="0"/>
      <i val="0"/>
      <strike val="0"/>
      <u val="none"/>
      <sz val="14"/>
      <color rgb="FFFF0000"/>
      <name val="Calibri"/>
    </font>
    <font>
      <b val="1"/>
      <i val="0"/>
      <strike val="0"/>
      <u val="none"/>
      <sz val="11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1"/>
      <i val="0"/>
      <strike val="0"/>
      <u val="none"/>
      <sz val="14"/>
      <color rgb="FF1F3864"/>
      <name val="Calibri"/>
    </font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20"/>
      <color rgb="FF000000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9"/>
      <color rgb="FF000000"/>
      <name val="Arial"/>
    </font>
    <font>
      <b val="1"/>
      <i val="0"/>
      <strike val="0"/>
      <u val="none"/>
      <sz val="9"/>
      <color rgb="FF1F3864"/>
      <name val="Arial"/>
    </font>
  </fonts>
  <fills count="20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66"/>
        <bgColor rgb="FF000080"/>
      </patternFill>
    </fill>
    <fill>
      <patternFill patternType="solid">
        <fgColor rgb="FFF2F2F2"/>
        <bgColor rgb="FFE2F0D9"/>
      </patternFill>
    </fill>
    <fill>
      <patternFill patternType="solid">
        <fgColor rgb="FFBDD7EE"/>
        <bgColor rgb="FFBDD6EE"/>
      </patternFill>
    </fill>
    <fill>
      <patternFill patternType="solid">
        <fgColor rgb="FFA9D18E"/>
        <bgColor rgb="FFC5E0B4"/>
      </patternFill>
    </fill>
    <fill>
      <patternFill patternType="solid">
        <fgColor rgb="FFFFF2CC"/>
        <bgColor rgb="FFFBE5D6"/>
      </patternFill>
    </fill>
    <fill>
      <patternFill patternType="solid">
        <fgColor rgb="FFE2F0D9"/>
        <bgColor rgb="FFDEEBF7"/>
      </patternFill>
    </fill>
    <fill>
      <patternFill patternType="solid">
        <fgColor rgb="FFBDD6EE"/>
        <bgColor rgb="FFBDD7EE"/>
      </patternFill>
    </fill>
    <fill>
      <patternFill patternType="solid">
        <fgColor rgb="FFFBE5D6"/>
        <bgColor rgb="FFFFF2CC"/>
      </patternFill>
    </fill>
    <fill>
      <patternFill patternType="solid">
        <fgColor rgb="FFFFFFFF"/>
        <bgColor rgb="FFF2F2F2"/>
      </patternFill>
    </fill>
    <fill>
      <patternFill patternType="solid">
        <fgColor rgb="FFD9D9D9"/>
        <bgColor rgb="FFDAE3F3"/>
      </patternFill>
    </fill>
    <fill>
      <patternFill patternType="solid">
        <fgColor rgb="FFDAE3F3"/>
        <bgColor rgb="FFDEEBF7"/>
      </patternFill>
    </fill>
    <fill>
      <patternFill patternType="solid">
        <fgColor rgb="FFFFE699"/>
        <bgColor rgb="FFFFF2CC"/>
      </patternFill>
    </fill>
    <fill>
      <patternFill patternType="solid">
        <fgColor rgb="FFF8CBAD"/>
        <bgColor rgb="FFFFE699"/>
      </patternFill>
    </fill>
    <fill>
      <patternFill patternType="solid">
        <fgColor rgb="FFFFD966"/>
        <bgColor rgb="FFFFE699"/>
      </patternFill>
    </fill>
    <fill>
      <patternFill patternType="solid">
        <fgColor rgb="FFF4B183"/>
        <bgColor rgb="FFF8CBAD"/>
      </patternFill>
    </fill>
    <fill>
      <patternFill patternType="solid">
        <fgColor rgb="FFC5E0B4"/>
        <bgColor rgb="FFD9D9D9"/>
      </patternFill>
    </fill>
    <fill>
      <patternFill patternType="solid">
        <fgColor rgb="FFDEEBF7"/>
        <bgColor rgb="FFDAE3F3"/>
      </patternFill>
    </fill>
  </fills>
  <borders count="47">
    <border/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top style="thin">
        <color rgb="FF000000"/>
      </top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medium">
        <color rgb="FF000000"/>
      </lef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medium">
        <color rgb="FF000000"/>
      </right>
      <bottom style="thin">
        <color rgb="FF000000"/>
      </bottom>
    </border>
  </borders>
  <cellStyleXfs count="1">
    <xf numFmtId="0" fontId="0" fillId="0" borderId="0"/>
  </cellStyleXfs>
  <cellXfs count="34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" fillId="2" borderId="0" applyFont="1" applyNumberFormat="1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3" borderId="1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3" borderId="2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1" numFmtId="0" fillId="3" borderId="2" applyFont="1" applyNumberFormat="0" applyFill="1" applyBorder="1" applyAlignment="0">
      <alignment horizontal="general" vertical="bottom" textRotation="0" wrapText="false" shrinkToFit="false"/>
    </xf>
    <xf xfId="0" fontId="1" numFmtId="4" fillId="3" borderId="2" applyFont="1" applyNumberFormat="1" applyFill="1" applyBorder="1" applyAlignment="0">
      <alignment horizontal="general" vertical="bottom" textRotation="0" wrapText="false" shrinkToFit="false"/>
    </xf>
    <xf xfId="0" fontId="2" numFmtId="0" fillId="3" borderId="3" applyFont="1" applyNumberFormat="0" applyFill="1" applyBorder="1" applyAlignment="0" applyProtection="true">
      <alignment horizontal="general" vertical="bottom" textRotation="0" wrapText="false" shrinkToFit="false"/>
      <protection locked="false"/>
    </xf>
    <xf xfId="0" fontId="3" numFmtId="0" fillId="3" borderId="4" applyFont="1" applyNumberFormat="0" applyFill="1" applyBorder="1" applyAlignment="1">
      <alignment horizontal="center" vertical="center" textRotation="0" wrapText="true" shrinkToFit="false"/>
    </xf>
    <xf xfId="0" fontId="4" numFmtId="0" fillId="3" borderId="5" applyFont="1" applyNumberFormat="0" applyFill="1" applyBorder="1" applyAlignment="0">
      <alignment horizontal="general" vertical="bottom" textRotation="0" wrapText="false" shrinkToFit="false"/>
    </xf>
    <xf xfId="0" fontId="4" numFmtId="0" fillId="3" borderId="0" applyFont="1" applyNumberFormat="0" applyFill="1" applyBorder="0" applyAlignment="0">
      <alignment horizontal="general" vertical="bottom" textRotation="0" wrapText="false" shrinkToFit="false"/>
    </xf>
    <xf xfId="0" fontId="4" numFmtId="0" fillId="3" borderId="0" applyFont="1" applyNumberFormat="0" applyFill="1" applyBorder="0" applyAlignment="0" applyProtection="true">
      <alignment horizontal="general" vertical="bottom" textRotation="0" wrapText="false" shrinkToFit="false"/>
      <protection locked="false"/>
    </xf>
    <xf xfId="0" fontId="5" numFmtId="0" fillId="3" borderId="0" applyFont="1" applyNumberFormat="0" applyFill="1" applyBorder="0" applyAlignment="0">
      <alignment horizontal="general" vertical="bottom" textRotation="0" wrapText="false" shrinkToFit="false"/>
    </xf>
    <xf xfId="0" fontId="5" numFmtId="4" fillId="3" borderId="0" applyFont="1" applyNumberFormat="1" applyFill="1" applyBorder="0" applyAlignment="0">
      <alignment horizontal="general" vertical="bottom" textRotation="0" wrapText="false" shrinkToFit="false"/>
    </xf>
    <xf xfId="0" fontId="6" numFmtId="0" fillId="3" borderId="6" applyFont="1" applyNumberFormat="0" applyFill="1" applyBorder="1" applyAlignment="0" applyProtection="true">
      <alignment horizontal="general" vertical="bottom" textRotation="0" wrapText="false" shrinkToFit="false"/>
      <protection locked="false"/>
    </xf>
    <xf xfId="0" fontId="7" numFmtId="164" fillId="3" borderId="6" applyFont="1" applyNumberFormat="1" applyFill="1" applyBorder="1" applyAlignment="1">
      <alignment horizontal="center" vertical="center" textRotation="0" wrapText="true" shrinkToFit="false"/>
    </xf>
    <xf xfId="0" fontId="2" numFmtId="0" fillId="3" borderId="5" applyFont="1" applyNumberFormat="0" applyFill="1" applyBorder="1" applyAlignment="1" applyProtection="true">
      <alignment horizontal="center" vertical="bottom" textRotation="0" wrapText="false" shrinkToFit="false"/>
      <protection locked="false"/>
    </xf>
    <xf xfId="0" fontId="2" numFmtId="0" fillId="3" borderId="0" applyFont="1" applyNumberFormat="0" applyFill="1" applyBorder="0" applyAlignment="1" applyProtection="true">
      <alignment horizontal="center" vertical="bottom" textRotation="0" wrapText="false" shrinkToFit="false"/>
      <protection locked="false"/>
    </xf>
    <xf xfId="0" fontId="2" numFmtId="0" fillId="4" borderId="0" applyFont="1" applyNumberFormat="0" applyFill="1" applyBorder="0" applyAlignment="1">
      <alignment horizontal="center" vertical="bottom" textRotation="0" wrapText="false" shrinkToFit="false"/>
    </xf>
    <xf xfId="0" fontId="1" numFmtId="4" fillId="3" borderId="0" applyFont="1" applyNumberFormat="1" applyFill="1" applyBorder="0" applyAlignment="0">
      <alignment horizontal="general" vertical="bottom" textRotation="0" wrapText="false" shrinkToFit="false"/>
    </xf>
    <xf xfId="0" fontId="7" numFmtId="164" fillId="5" borderId="7" applyFont="1" applyNumberFormat="1" applyFill="1" applyBorder="1" applyAlignment="1">
      <alignment horizontal="center" vertical="center" textRotation="0" wrapText="true" shrinkToFit="false"/>
    </xf>
    <xf xfId="0" fontId="0" numFmtId="0" fillId="6" borderId="8" applyFont="0" applyNumberFormat="0" applyFill="1" applyBorder="1" applyAlignment="1">
      <alignment horizontal="general" vertical="center" textRotation="0" wrapText="true" shrinkToFit="false"/>
    </xf>
    <xf xfId="0" fontId="1" numFmtId="0" fillId="6" borderId="8" applyFont="1" applyNumberFormat="0" applyFill="1" applyBorder="1" applyAlignment="1">
      <alignment horizontal="general" vertical="center" textRotation="0" wrapText="true" shrinkToFit="false"/>
    </xf>
    <xf xfId="0" fontId="1" numFmtId="4" fillId="6" borderId="8" applyFont="1" applyNumberFormat="1" applyFill="1" applyBorder="1" applyAlignment="1">
      <alignment horizontal="general" vertical="center" textRotation="0" wrapText="true" shrinkToFit="false"/>
    </xf>
    <xf xfId="0" fontId="2" numFmtId="0" fillId="6" borderId="9" applyFont="1" applyNumberFormat="0" applyFill="1" applyBorder="1" applyAlignment="1">
      <alignment horizontal="general" vertical="center" textRotation="0" wrapText="true" shrinkToFit="false"/>
    </xf>
    <xf xfId="0" fontId="2" numFmtId="0" fillId="2" borderId="7" applyFont="1" applyNumberFormat="0" applyFill="0" applyBorder="1" applyAlignment="1">
      <alignment horizontal="center" vertical="center" textRotation="0" wrapText="true" shrinkToFit="false"/>
    </xf>
    <xf xfId="0" fontId="2" numFmtId="4" fillId="2" borderId="7" applyFont="1" applyNumberFormat="1" applyFill="0" applyBorder="1" applyAlignment="1">
      <alignment horizontal="center" vertical="center" textRotation="0" wrapText="true" shrinkToFit="false"/>
    </xf>
    <xf xfId="0" fontId="2" numFmtId="0" fillId="2" borderId="7" applyFont="1" applyNumberFormat="0" applyFill="0" applyBorder="1" applyAlignment="1">
      <alignment horizontal="center" vertical="center" textRotation="0" wrapText="false" shrinkToFit="false"/>
    </xf>
    <xf xfId="0" fontId="8" numFmtId="0" fillId="2" borderId="2" applyFont="1" applyNumberFormat="0" applyFill="0" applyBorder="1" applyAlignment="1">
      <alignment horizontal="general" vertical="center" textRotation="0" wrapText="true" shrinkToFit="false"/>
    </xf>
    <xf xfId="0" fontId="7" numFmtId="0" fillId="2" borderId="2" applyFont="1" applyNumberFormat="0" applyFill="0" applyBorder="1" applyAlignment="1">
      <alignment horizontal="general" vertical="center" textRotation="0" wrapText="true" shrinkToFit="false"/>
    </xf>
    <xf xfId="0" fontId="7" numFmtId="4" fillId="2" borderId="2" applyFont="1" applyNumberFormat="1" applyFill="0" applyBorder="1" applyAlignment="1">
      <alignment horizontal="general" vertical="center" textRotation="0" wrapText="true" shrinkToFit="false"/>
    </xf>
    <xf xfId="0" fontId="0" numFmtId="0" fillId="5" borderId="0" applyFont="0" applyNumberFormat="0" applyFill="1" applyBorder="0" applyAlignment="0" applyProtection="true">
      <alignment horizontal="general" vertical="bottom" textRotation="0" wrapText="false" shrinkToFit="false"/>
      <protection locked="false"/>
    </xf>
    <xf xfId="0" fontId="8" numFmtId="0" fillId="5" borderId="10" applyFont="1" applyNumberFormat="0" applyFill="1" applyBorder="1" applyAlignment="1">
      <alignment horizontal="general" vertical="center" textRotation="0" wrapText="true" shrinkToFit="false"/>
    </xf>
    <xf xfId="0" fontId="7" numFmtId="0" fillId="5" borderId="2" applyFont="1" applyNumberFormat="0" applyFill="1" applyBorder="1" applyAlignment="1">
      <alignment horizontal="general" vertical="center" textRotation="0" wrapText="true" shrinkToFit="false"/>
    </xf>
    <xf xfId="0" fontId="7" numFmtId="4" fillId="5" borderId="2" applyFont="1" applyNumberFormat="1" applyFill="1" applyBorder="1" applyAlignment="1">
      <alignment horizontal="general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2" borderId="11" applyFont="1" applyNumberFormat="0" applyFill="0" applyBorder="1" applyAlignment="1">
      <alignment horizontal="general" vertical="center" textRotation="0" wrapText="true" shrinkToFit="false"/>
    </xf>
    <xf xfId="0" fontId="10" numFmtId="0" fillId="2" borderId="12" applyFont="1" applyNumberFormat="0" applyFill="0" applyBorder="1" applyAlignment="1">
      <alignment horizontal="general" vertical="center" textRotation="0" wrapText="true" shrinkToFit="false"/>
    </xf>
    <xf xfId="0" fontId="10" numFmtId="0" fillId="7" borderId="13" applyFont="1" applyNumberFormat="0" applyFill="1" applyBorder="1" applyAlignment="1">
      <alignment horizontal="general" vertical="center" textRotation="0" wrapText="true" shrinkToFit="false"/>
    </xf>
    <xf xfId="0" fontId="7" numFmtId="164" fillId="5" borderId="14" applyFont="1" applyNumberFormat="1" applyFill="1" applyBorder="1" applyAlignment="1">
      <alignment horizontal="center" vertical="center" textRotation="0" wrapText="true" shrinkToFit="false"/>
    </xf>
    <xf xfId="0" fontId="7" numFmtId="164" fillId="5" borderId="15" applyFont="1" applyNumberFormat="1" applyFill="1" applyBorder="1" applyAlignment="1">
      <alignment horizontal="center" vertical="center" textRotation="0" wrapText="true" shrinkToFit="false"/>
    </xf>
    <xf xfId="0" fontId="7" numFmtId="164" fillId="5" borderId="16" applyFont="1" applyNumberFormat="1" applyFill="1" applyBorder="1" applyAlignment="1">
      <alignment horizontal="center" vertical="center" textRotation="0" wrapText="true" shrinkToFit="false"/>
    </xf>
    <xf xfId="0" fontId="10" numFmtId="0" fillId="2" borderId="17" applyFont="1" applyNumberFormat="0" applyFill="0" applyBorder="1" applyAlignment="1">
      <alignment horizontal="general" vertical="center" textRotation="0" wrapText="true" shrinkToFit="false"/>
    </xf>
    <xf xfId="0" fontId="10" numFmtId="0" fillId="2" borderId="18" applyFont="1" applyNumberFormat="0" applyFill="0" applyBorder="1" applyAlignment="1">
      <alignment horizontal="general" vertical="center" textRotation="0" wrapText="true" shrinkToFit="false"/>
    </xf>
    <xf xfId="0" fontId="10" numFmtId="0" fillId="7" borderId="19" applyFont="1" applyNumberFormat="0" applyFill="1" applyBorder="1" applyAlignment="1">
      <alignment horizontal="general" vertical="center" textRotation="0" wrapText="true" shrinkToFit="false"/>
    </xf>
    <xf xfId="0" fontId="7" numFmtId="164" fillId="5" borderId="20" applyFont="1" applyNumberFormat="1" applyFill="1" applyBorder="1" applyAlignment="1">
      <alignment horizontal="center" vertical="center" textRotation="0" wrapText="true" shrinkToFit="false"/>
    </xf>
    <xf xfId="0" fontId="10" numFmtId="0" fillId="2" borderId="21" applyFont="1" applyNumberFormat="0" applyFill="0" applyBorder="1" applyAlignment="1">
      <alignment horizontal="general" vertical="center" textRotation="0" wrapText="true" shrinkToFit="false"/>
    </xf>
    <xf xfId="0" fontId="10" numFmtId="0" fillId="4" borderId="22" applyFont="1" applyNumberFormat="0" applyFill="1" applyBorder="1" applyAlignment="1">
      <alignment horizontal="general" vertical="center" textRotation="0" wrapText="true" shrinkToFit="false"/>
    </xf>
    <xf xfId="0" fontId="10" numFmtId="0" fillId="4" borderId="19" applyFont="1" applyNumberFormat="0" applyFill="1" applyBorder="1" applyAlignment="1">
      <alignment horizontal="general" vertical="center" textRotation="0" wrapText="true" shrinkToFit="false"/>
    </xf>
    <xf xfId="0" fontId="10" numFmtId="0" fillId="8" borderId="22" applyFont="1" applyNumberFormat="0" applyFill="1" applyBorder="1" applyAlignment="1">
      <alignment horizontal="general" vertical="center" textRotation="0" wrapText="true" shrinkToFit="false"/>
    </xf>
    <xf xfId="0" fontId="10" numFmtId="0" fillId="8" borderId="23" applyFont="1" applyNumberFormat="0" applyFill="1" applyBorder="1" applyAlignment="1">
      <alignment horizontal="general" vertical="center" textRotation="0" wrapText="true" shrinkToFit="false"/>
    </xf>
    <xf xfId="0" fontId="7" numFmtId="164" fillId="5" borderId="24" applyFont="1" applyNumberFormat="1" applyFill="1" applyBorder="1" applyAlignment="1">
      <alignment horizontal="center" vertical="center" textRotation="0" wrapText="true" shrinkToFit="false"/>
    </xf>
    <xf xfId="0" fontId="10" numFmtId="0" fillId="2" borderId="25" applyFont="1" applyNumberFormat="0" applyFill="0" applyBorder="1" applyAlignment="1">
      <alignment horizontal="general" vertical="center" textRotation="0" wrapText="true" shrinkToFit="false"/>
    </xf>
    <xf xfId="0" fontId="10" numFmtId="0" fillId="8" borderId="19" applyFont="1" applyNumberFormat="0" applyFill="1" applyBorder="1" applyAlignment="1">
      <alignment horizontal="general" vertical="center" textRotation="0" wrapText="true" shrinkToFit="false"/>
    </xf>
    <xf xfId="0" fontId="7" numFmtId="164" fillId="5" borderId="26" applyFont="1" applyNumberFormat="1" applyFill="1" applyBorder="1" applyAlignment="1">
      <alignment horizontal="center" vertical="center" textRotation="0" wrapText="true" shrinkToFit="false"/>
    </xf>
    <xf xfId="0" fontId="9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1" numFmtId="0" fillId="9" borderId="27" applyFont="1" applyNumberFormat="0" applyFill="1" applyBorder="1" applyAlignment="1">
      <alignment horizontal="general" vertical="center" textRotation="0" wrapText="true" shrinkToFit="false"/>
    </xf>
    <xf xfId="0" fontId="12" numFmtId="0" fillId="9" borderId="0" applyFont="1" applyNumberFormat="0" applyFill="1" applyBorder="0" applyAlignment="1">
      <alignment horizontal="general" vertical="center" textRotation="0" wrapText="true" shrinkToFit="false"/>
    </xf>
    <xf xfId="0" fontId="7" numFmtId="164" fillId="5" borderId="6" applyFont="1" applyNumberFormat="1" applyFill="1" applyBorder="1" applyAlignment="1">
      <alignment horizontal="center" vertical="center" textRotation="0" wrapText="true" shrinkToFit="false"/>
    </xf>
    <xf xfId="0" fontId="10" numFmtId="0" fillId="2" borderId="14" applyFont="1" applyNumberFormat="0" applyFill="0" applyBorder="1" applyAlignment="1">
      <alignment horizontal="general" vertical="center" textRotation="0" wrapText="true" shrinkToFit="false"/>
    </xf>
    <xf xfId="0" fontId="10" numFmtId="0" fillId="10" borderId="28" applyFont="1" applyNumberFormat="0" applyFill="1" applyBorder="1" applyAlignment="1">
      <alignment horizontal="general" vertical="center" textRotation="0" wrapText="true" shrinkToFit="false"/>
    </xf>
    <xf xfId="0" fontId="7" numFmtId="165" fillId="11" borderId="7" applyFont="1" applyNumberFormat="1" applyFill="1" applyBorder="1" applyAlignment="1">
      <alignment horizontal="center" vertical="center" textRotation="0" wrapText="true" shrinkToFit="false"/>
    </xf>
    <xf xfId="0" fontId="10" numFmtId="0" fillId="2" borderId="24" applyFont="1" applyNumberFormat="0" applyFill="0" applyBorder="1" applyAlignment="1">
      <alignment horizontal="general" vertical="center" textRotation="0" wrapText="true" shrinkToFit="false"/>
    </xf>
    <xf xfId="0" fontId="10" numFmtId="0" fillId="10" borderId="29" applyFont="1" applyNumberFormat="0" applyFill="1" applyBorder="1" applyAlignment="1">
      <alignment horizontal="general" vertical="center" textRotation="0" wrapText="true" shrinkToFit="false"/>
    </xf>
    <xf xfId="0" fontId="10" numFmtId="0" fillId="2" borderId="26" applyFont="1" applyNumberFormat="0" applyFill="0" applyBorder="1" applyAlignment="1">
      <alignment horizontal="general" vertical="center" textRotation="0" wrapText="true" shrinkToFit="false"/>
    </xf>
    <xf xfId="0" fontId="10" numFmtId="0" fillId="10" borderId="30" applyFont="1" applyNumberFormat="0" applyFill="1" applyBorder="1" applyAlignment="1">
      <alignment horizontal="general" vertical="center" textRotation="0" wrapText="true" shrinkToFit="false"/>
    </xf>
    <xf xfId="0" fontId="7" numFmtId="164" fillId="5" borderId="4" applyFont="1" applyNumberFormat="1" applyFill="1" applyBorder="1" applyAlignment="1">
      <alignment horizontal="center" vertical="center" textRotation="0" wrapText="true" shrinkToFit="false"/>
    </xf>
    <xf xfId="0" fontId="10" numFmtId="0" fillId="7" borderId="28" applyFont="1" applyNumberFormat="0" applyFill="1" applyBorder="1" applyAlignment="1">
      <alignment horizontal="general" vertical="center" textRotation="0" wrapText="true" shrinkToFit="false"/>
    </xf>
    <xf xfId="0" fontId="7" numFmtId="165" fillId="11" borderId="21" applyFont="1" applyNumberFormat="1" applyFill="1" applyBorder="1" applyAlignment="1">
      <alignment horizontal="center" vertical="center" textRotation="0" wrapText="true" shrinkToFit="false"/>
    </xf>
    <xf xfId="0" fontId="10" numFmtId="0" fillId="7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28" applyFont="1" applyNumberFormat="1" applyFill="1" applyBorder="1" applyAlignment="1">
      <alignment horizontal="center" vertical="center" textRotation="0" wrapText="true" shrinkToFit="false"/>
    </xf>
    <xf xfId="0" fontId="7" numFmtId="165" fillId="11" borderId="29" applyFont="1" applyNumberFormat="1" applyFill="1" applyBorder="1" applyAlignment="1">
      <alignment horizontal="center" vertical="center" textRotation="0" wrapText="true" shrinkToFit="false"/>
    </xf>
    <xf xfId="0" fontId="7" numFmtId="165" fillId="11" borderId="30" applyFont="1" applyNumberFormat="1" applyFill="1" applyBorder="1" applyAlignment="1">
      <alignment horizontal="center" vertical="center" textRotation="0" wrapText="true" shrinkToFit="false"/>
    </xf>
    <xf xfId="0" fontId="10" numFmtId="0" fillId="11" borderId="26" applyFont="1" applyNumberFormat="0" applyFill="1" applyBorder="1" applyAlignment="1">
      <alignment horizontal="general" vertical="center" textRotation="0" wrapText="true" shrinkToFit="false"/>
    </xf>
    <xf xfId="0" fontId="10" numFmtId="0" fillId="7" borderId="30" applyFont="1" applyNumberFormat="0" applyFill="1" applyBorder="1" applyAlignment="1">
      <alignment horizontal="general" vertical="center" textRotation="0" wrapText="true" shrinkToFit="false"/>
    </xf>
    <xf xfId="0" fontId="10" numFmtId="0" fillId="11" borderId="21" applyFont="1" applyNumberFormat="0" applyFill="1" applyBorder="1" applyAlignment="1">
      <alignment horizontal="general" vertical="center" textRotation="0" wrapText="true" shrinkToFit="false"/>
    </xf>
    <xf xfId="0" fontId="10" numFmtId="0" fillId="12" borderId="31" applyFont="1" applyNumberFormat="0" applyFill="1" applyBorder="1" applyAlignment="1">
      <alignment horizontal="general" vertical="center" textRotation="0" wrapText="true" shrinkToFit="false"/>
    </xf>
    <xf xfId="0" fontId="7" numFmtId="165" fillId="2" borderId="21" applyFont="1" applyNumberFormat="1" applyFill="0" applyBorder="1" applyAlignment="1">
      <alignment horizontal="center" vertical="center" textRotation="0" wrapText="true" shrinkToFit="false"/>
    </xf>
    <xf xfId="0" fontId="13" numFmtId="0" fillId="9" borderId="21" applyFont="1" applyNumberFormat="0" applyFill="1" applyBorder="1" applyAlignment="1">
      <alignment horizontal="general" vertical="center" textRotation="0" wrapText="true" shrinkToFit="false"/>
    </xf>
    <xf xfId="0" fontId="14" numFmtId="0" fillId="9" borderId="5" applyFont="1" applyNumberFormat="0" applyFill="1" applyBorder="1" applyAlignment="1">
      <alignment horizontal="general" vertical="center" textRotation="0" wrapText="true" shrinkToFit="false"/>
    </xf>
    <xf xfId="0" fontId="10" numFmtId="0" fillId="2" borderId="28" applyFont="1" applyNumberFormat="0" applyFill="0" applyBorder="1" applyAlignment="1">
      <alignment horizontal="general" vertical="center" textRotation="0" wrapText="true" shrinkToFit="false"/>
    </xf>
    <xf xfId="0" fontId="10" numFmtId="0" fillId="2" borderId="15" applyFont="1" applyNumberFormat="0" applyFill="0" applyBorder="1" applyAlignment="1">
      <alignment horizontal="general" vertical="center" textRotation="0" wrapText="true" shrinkToFit="false"/>
    </xf>
    <xf xfId="0" fontId="10" numFmtId="0" fillId="10" borderId="28" applyFont="1" applyNumberFormat="0" applyFill="1" applyBorder="1" applyAlignment="1">
      <alignment horizontal="general" vertical="center" textRotation="0" wrapText="true" shrinkToFit="false"/>
    </xf>
    <xf xfId="0" fontId="7" numFmtId="165" fillId="2" borderId="7" applyFont="1" applyNumberFormat="1" applyFill="0" applyBorder="1" applyAlignment="1">
      <alignment horizontal="center" vertical="center" textRotation="0" wrapText="true" shrinkToFit="false"/>
    </xf>
    <xf xfId="0" fontId="10" numFmtId="0" fillId="2" borderId="30" applyFont="1" applyNumberFormat="0" applyFill="0" applyBorder="1" applyAlignment="1">
      <alignment horizontal="general" vertical="center" textRotation="0" wrapText="true" shrinkToFit="false"/>
    </xf>
    <xf xfId="0" fontId="10" numFmtId="0" fillId="2" borderId="32" applyFont="1" applyNumberFormat="0" applyFill="0" applyBorder="1" applyAlignment="1">
      <alignment horizontal="general" vertical="center" textRotation="0" wrapText="true" shrinkToFit="false"/>
    </xf>
    <xf xfId="0" fontId="10" numFmtId="0" fillId="10" borderId="30" applyFont="1" applyNumberFormat="0" applyFill="1" applyBorder="1" applyAlignment="1">
      <alignment horizontal="general" vertical="center" textRotation="0" wrapText="true" shrinkToFit="false"/>
    </xf>
    <xf xfId="0" fontId="13" numFmtId="0" fillId="9" borderId="27" applyFont="1" applyNumberFormat="0" applyFill="1" applyBorder="1" applyAlignment="1">
      <alignment horizontal="general" vertical="center" textRotation="0" wrapText="true" shrinkToFit="false"/>
    </xf>
    <xf xfId="0" fontId="14" numFmtId="0" fillId="9" borderId="0" applyFont="1" applyNumberFormat="0" applyFill="1" applyBorder="0" applyAlignment="1">
      <alignment horizontal="general" vertical="center" textRotation="0" wrapText="true" shrinkToFit="false"/>
    </xf>
    <xf xfId="0" fontId="10" numFmtId="0" fillId="2" borderId="7" applyFont="1" applyNumberFormat="0" applyFill="0" applyBorder="1" applyAlignment="1">
      <alignment horizontal="general" vertical="center" textRotation="0" wrapText="true" shrinkToFit="false"/>
    </xf>
    <xf xfId="0" fontId="10" numFmtId="0" fillId="13" borderId="33" applyFont="1" applyNumberFormat="0" applyFill="1" applyBorder="1" applyAlignment="1">
      <alignment horizontal="general" vertical="center" textRotation="0" wrapText="true" shrinkToFit="false"/>
    </xf>
    <xf xfId="0" fontId="7" numFmtId="165" fillId="2" borderId="27" applyFont="1" applyNumberFormat="1" applyFill="0" applyBorder="1" applyAlignment="1">
      <alignment horizontal="center" vertical="center" textRotation="0" wrapText="true" shrinkToFit="false"/>
    </xf>
    <xf xfId="0" fontId="10" numFmtId="0" fillId="13" borderId="34" applyFont="1" applyNumberFormat="0" applyFill="1" applyBorder="1" applyAlignment="1">
      <alignment horizontal="general" vertical="center" textRotation="0" wrapText="true" shrinkToFit="false"/>
    </xf>
    <xf xfId="0" fontId="10" numFmtId="0" fillId="8" borderId="28" applyFont="1" applyNumberFormat="0" applyFill="1" applyBorder="1" applyAlignment="1">
      <alignment horizontal="general" vertical="center" textRotation="0" wrapText="true" shrinkToFit="false"/>
    </xf>
    <xf xfId="0" fontId="10" numFmtId="0" fillId="8" borderId="30" applyFont="1" applyNumberFormat="0" applyFill="1" applyBorder="1" applyAlignment="1">
      <alignment horizontal="general" vertical="center" textRotation="0" wrapText="true" shrinkToFit="false"/>
    </xf>
    <xf xfId="0" fontId="0" numFmtId="0" fillId="4" borderId="35" applyFont="0" applyNumberFormat="0" applyFill="1" applyBorder="1" applyAlignment="1">
      <alignment horizontal="general" vertical="center" textRotation="0" wrapText="true" shrinkToFit="false"/>
    </xf>
    <xf xfId="0" fontId="1" numFmtId="0" fillId="4" borderId="35" applyFont="1" applyNumberFormat="0" applyFill="1" applyBorder="1" applyAlignment="1">
      <alignment horizontal="general" vertical="center" textRotation="0" wrapText="true" shrinkToFit="false"/>
    </xf>
    <xf xfId="0" fontId="11" numFmtId="0" fillId="9" borderId="1" applyFont="1" applyNumberFormat="0" applyFill="1" applyBorder="1" applyAlignment="1">
      <alignment horizontal="general" vertical="center" textRotation="0" wrapText="true" shrinkToFit="false"/>
    </xf>
    <xf xfId="0" fontId="12" numFmtId="0" fillId="9" borderId="1" applyFont="1" applyNumberFormat="0" applyFill="1" applyBorder="1" applyAlignment="1">
      <alignment horizontal="general" vertical="center" textRotation="0" wrapText="true" shrinkToFit="false"/>
    </xf>
    <xf xfId="0" fontId="7" numFmtId="164" fillId="5" borderId="36" applyFont="1" applyNumberFormat="1" applyFill="1" applyBorder="1" applyAlignment="1">
      <alignment horizontal="center" vertical="center" textRotation="0" wrapText="true" shrinkToFit="false"/>
    </xf>
    <xf xfId="0" fontId="10" numFmtId="0" fillId="2" borderId="14" applyFont="1" applyNumberFormat="0" applyFill="0" applyBorder="1" applyAlignment="1">
      <alignment horizontal="general" vertical="center" textRotation="0" wrapText="true" shrinkToFit="false"/>
    </xf>
    <xf xfId="0" fontId="7" numFmtId="164" fillId="5" borderId="10" applyFont="1" applyNumberFormat="1" applyFill="1" applyBorder="1" applyAlignment="1">
      <alignment horizontal="center" vertical="center" textRotation="0" wrapText="true" shrinkToFit="false"/>
    </xf>
    <xf xfId="0" fontId="0" numFmtId="0" fillId="9" borderId="0" applyFont="0" applyNumberFormat="0" applyFill="1" applyBorder="0" applyAlignment="1">
      <alignment horizontal="general" vertical="center" textRotation="0" wrapText="true" shrinkToFit="false"/>
    </xf>
    <xf xfId="0" fontId="1" numFmtId="0" fillId="9" borderId="0" applyFont="1" applyNumberFormat="0" applyFill="1" applyBorder="0" applyAlignment="1">
      <alignment horizontal="general" vertical="center" textRotation="0" wrapText="true" shrinkToFit="fals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11" borderId="3" applyFont="1" applyNumberFormat="0" applyFill="1" applyBorder="1" applyAlignment="1">
      <alignment horizontal="general" vertical="center" textRotation="0" wrapText="true" shrinkToFit="false"/>
    </xf>
    <xf xfId="0" fontId="11" numFmtId="0" fillId="11" borderId="1" applyFont="1" applyNumberFormat="0" applyFill="1" applyBorder="1" applyAlignment="1">
      <alignment horizontal="general" vertical="center" textRotation="0" wrapText="true" shrinkToFit="false"/>
    </xf>
    <xf xfId="0" fontId="11" numFmtId="0" fillId="9" borderId="21" applyFont="1" applyNumberFormat="0" applyFill="1" applyBorder="1" applyAlignment="1">
      <alignment horizontal="general" vertical="center" textRotation="0" wrapText="true" shrinkToFit="false"/>
    </xf>
    <xf xfId="0" fontId="10" numFmtId="0" fillId="11" borderId="14" applyFont="1" applyNumberFormat="0" applyFill="1" applyBorder="1" applyAlignment="1">
      <alignment horizontal="general" vertical="center" textRotation="0" wrapText="true" shrinkToFit="false"/>
    </xf>
    <xf xfId="0" fontId="10" numFmtId="0" fillId="11" borderId="22" applyFont="1" applyNumberFormat="0" applyFill="1" applyBorder="1" applyAlignment="1">
      <alignment horizontal="general" vertical="center" textRotation="0" wrapText="true" shrinkToFit="false"/>
    </xf>
    <xf xfId="0" fontId="10" numFmtId="0" fillId="14" borderId="28" applyFont="1" applyNumberFormat="0" applyFill="1" applyBorder="1" applyAlignment="1">
      <alignment horizontal="general" vertical="center" textRotation="0" wrapText="true" shrinkToFit="false"/>
    </xf>
    <xf xfId="0" fontId="10" numFmtId="0" fillId="11" borderId="24" applyFont="1" applyNumberFormat="0" applyFill="1" applyBorder="1" applyAlignment="1">
      <alignment horizontal="general" vertical="center" textRotation="0" wrapText="true" shrinkToFit="false"/>
    </xf>
    <xf xfId="0" fontId="10" numFmtId="0" fillId="2" borderId="23" applyFont="1" applyNumberFormat="0" applyFill="0" applyBorder="1" applyAlignment="1">
      <alignment horizontal="general" vertical="center" textRotation="0" wrapText="true" shrinkToFit="false"/>
    </xf>
    <xf xfId="0" fontId="10" numFmtId="0" fillId="14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14" applyFont="1" applyNumberFormat="1" applyFill="1" applyBorder="1" applyAlignment="1">
      <alignment horizontal="center" vertical="center" textRotation="0" wrapText="true" shrinkToFit="false"/>
    </xf>
    <xf xfId="0" fontId="10" numFmtId="0" fillId="2" borderId="19" applyFont="1" applyNumberFormat="0" applyFill="0" applyBorder="1" applyAlignment="1">
      <alignment horizontal="general" vertical="center" textRotation="0" wrapText="true" shrinkToFit="false"/>
    </xf>
    <xf xfId="0" fontId="10" numFmtId="0" fillId="14" borderId="30" applyFont="1" applyNumberFormat="0" applyFill="1" applyBorder="1" applyAlignment="1">
      <alignment horizontal="general" vertical="center" textRotation="0" wrapText="true" shrinkToFit="false"/>
    </xf>
    <xf xfId="0" fontId="7" numFmtId="165" fillId="11" borderId="26" applyFont="1" applyNumberFormat="1" applyFill="1" applyBorder="1" applyAlignment="1">
      <alignment horizontal="center" vertical="center" textRotation="0" wrapText="true" shrinkToFit="false"/>
    </xf>
    <xf xfId="0" fontId="16" numFmtId="0" fillId="4" borderId="35" applyFont="1" applyNumberFormat="0" applyFill="1" applyBorder="1" applyAlignment="1">
      <alignment horizontal="general" vertical="center" textRotation="0" wrapText="true" shrinkToFit="false"/>
    </xf>
    <xf xfId="0" fontId="2" numFmtId="0" fillId="4" borderId="35" applyFont="1" applyNumberFormat="0" applyFill="1" applyBorder="1" applyAlignment="1">
      <alignment horizontal="general" vertical="center" textRotation="0" wrapText="true" shrinkToFit="false"/>
    </xf>
    <xf xfId="0" fontId="7" numFmtId="164" fillId="5" borderId="9" applyFont="1" applyNumberFormat="1" applyFill="1" applyBorder="1" applyAlignment="1">
      <alignment horizontal="center" vertical="center" textRotation="0" wrapText="true" shrinkToFit="false"/>
    </xf>
    <xf xfId="0" fontId="11" numFmtId="0" fillId="9" borderId="0" applyFont="1" applyNumberFormat="0" applyFill="1" applyBorder="0" applyAlignment="1">
      <alignment horizontal="general" vertical="center" textRotation="0" wrapText="true" shrinkToFit="false"/>
    </xf>
    <xf xfId="0" fontId="10" numFmtId="0" fillId="10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24" applyFont="1" applyNumberFormat="1" applyFill="1" applyBorder="1" applyAlignment="1">
      <alignment horizontal="center" vertical="center" textRotation="0" wrapText="true" shrinkToFit="false"/>
    </xf>
    <xf xfId="0" fontId="11" numFmtId="0" fillId="9" borderId="35" applyFont="1" applyNumberFormat="0" applyFill="1" applyBorder="1" applyAlignment="1">
      <alignment horizontal="general" vertical="center" textRotation="0" wrapText="true" shrinkToFit="false"/>
    </xf>
    <xf xfId="0" fontId="12" numFmtId="0" fillId="9" borderId="35" applyFont="1" applyNumberFormat="0" applyFill="1" applyBorder="1" applyAlignment="1">
      <alignment horizontal="general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2" borderId="31" applyFont="1" applyNumberFormat="0" applyFill="0" applyBorder="1" applyAlignment="1">
      <alignment horizontal="left" vertical="center" textRotation="0" wrapText="true" shrinkToFit="false"/>
    </xf>
    <xf xfId="0" fontId="0" numFmtId="0" fillId="4" borderId="27" applyFont="0" applyNumberFormat="0" applyFill="1" applyBorder="1" applyAlignment="1">
      <alignment horizontal="general" vertical="center" textRotation="0" wrapText="true" shrinkToFit="false"/>
    </xf>
    <xf xfId="0" fontId="1" numFmtId="0" fillId="4" borderId="27" applyFont="1" applyNumberFormat="0" applyFill="1" applyBorder="1" applyAlignment="1">
      <alignment horizontal="general" vertical="center" textRotation="0" wrapText="true" shrinkToFit="false"/>
    </xf>
    <xf xfId="0" fontId="12" numFmtId="0" fillId="9" borderId="21" applyFont="1" applyNumberFormat="0" applyFill="1" applyBorder="1" applyAlignment="1">
      <alignment horizontal="general" vertical="center" textRotation="0" wrapText="true" shrinkToFit="false"/>
    </xf>
    <xf xfId="0" fontId="10" numFmtId="0" fillId="11" borderId="7" applyFont="1" applyNumberFormat="0" applyFill="1" applyBorder="1" applyAlignment="1">
      <alignment horizontal="general" vertical="center" textRotation="0" wrapText="true" shrinkToFit="false"/>
    </xf>
    <xf xfId="0" fontId="10" numFmtId="0" fillId="4" borderId="37" applyFont="1" applyNumberFormat="0" applyFill="1" applyBorder="1" applyAlignment="1">
      <alignment horizontal="general" vertical="center" textRotation="0" wrapText="true" shrinkToFit="false"/>
    </xf>
    <xf xfId="0" fontId="14" numFmtId="0" fillId="9" borderId="21" applyFont="1" applyNumberFormat="0" applyFill="1" applyBorder="1" applyAlignment="1">
      <alignment horizontal="general" vertical="center" textRotation="0" wrapText="true" shrinkToFit="false"/>
    </xf>
    <xf xfId="0" fontId="10" numFmtId="0" fillId="2" borderId="38" applyFont="1" applyNumberFormat="0" applyFill="0" applyBorder="1" applyAlignment="1">
      <alignment horizontal="general" vertical="center" textRotation="0" wrapText="true" shrinkToFit="false"/>
    </xf>
    <xf xfId="0" fontId="10" numFmtId="0" fillId="11" borderId="9" applyFont="1" applyNumberFormat="0" applyFill="1" applyBorder="1" applyAlignment="1">
      <alignment horizontal="general" vertical="center" textRotation="0" wrapText="true" shrinkToFit="false"/>
    </xf>
    <xf xfId="0" fontId="10" numFmtId="0" fillId="11" borderId="8" applyFont="1" applyNumberFormat="0" applyFill="1" applyBorder="1" applyAlignment="1">
      <alignment horizontal="general" vertical="center" textRotation="0" wrapText="true" shrinkToFit="false"/>
    </xf>
    <xf xfId="0" fontId="10" numFmtId="0" fillId="15" borderId="21" applyFont="1" applyNumberFormat="0" applyFill="1" applyBorder="1" applyAlignment="1">
      <alignment horizontal="general" vertical="center" textRotation="0" wrapText="true" shrinkToFit="false"/>
    </xf>
    <xf xfId="0" fontId="10" numFmtId="0" fillId="16" borderId="37" applyFont="1" applyNumberFormat="0" applyFill="1" applyBorder="1" applyAlignment="1">
      <alignment horizontal="general" vertical="center" textRotation="0" wrapText="true" shrinkToFit="false"/>
    </xf>
    <xf xfId="0" fontId="0" numFmtId="0" fillId="4" borderId="21" applyFont="0" applyNumberFormat="0" applyFill="1" applyBorder="1" applyAlignment="1">
      <alignment horizontal="general" vertical="center" textRotation="0" wrapText="true" shrinkToFit="false"/>
    </xf>
    <xf xfId="0" fontId="1" numFmtId="0" fillId="4" borderId="21" applyFont="1" applyNumberFormat="0" applyFill="1" applyBorder="1" applyAlignment="1">
      <alignment horizontal="general" vertical="center" textRotation="0" wrapText="true" shrinkToFit="false"/>
    </xf>
    <xf xfId="0" fontId="10" numFmtId="0" fillId="2" borderId="9" applyFont="1" applyNumberFormat="0" applyFill="0" applyBorder="1" applyAlignment="1">
      <alignment horizontal="general" vertical="center" textRotation="0" wrapText="true" shrinkToFit="false"/>
    </xf>
    <xf xfId="0" fontId="10" numFmtId="0" fillId="7" borderId="37" applyFont="1" applyNumberFormat="0" applyFill="1" applyBorder="1" applyAlignment="1">
      <alignment horizontal="general" vertical="center" textRotation="0" wrapText="true" shrinkToFit="false"/>
    </xf>
    <xf xfId="0" fontId="11" numFmtId="0" fillId="5" borderId="1" applyFont="1" applyNumberFormat="0" applyFill="1" applyBorder="1" applyAlignment="1">
      <alignment horizontal="general" vertical="center" textRotation="0" wrapText="true" shrinkToFit="false"/>
    </xf>
    <xf xfId="0" fontId="12" numFmtId="0" fillId="5" borderId="1" applyFont="1" applyNumberFormat="0" applyFill="1" applyBorder="1" applyAlignment="1">
      <alignment horizontal="general" vertical="center" textRotation="0" wrapText="true" shrinkToFit="false"/>
    </xf>
    <xf xfId="0" fontId="10" numFmtId="0" fillId="4" borderId="33" applyFont="1" applyNumberFormat="0" applyFill="1" applyBorder="1" applyAlignment="1">
      <alignment horizontal="general" vertical="center" textRotation="0" wrapText="true" shrinkToFit="false"/>
    </xf>
    <xf xfId="0" fontId="7" numFmtId="164" fillId="5" borderId="39" applyFont="1" applyNumberFormat="1" applyFill="1" applyBorder="1" applyAlignment="1">
      <alignment horizontal="center" vertical="center" textRotation="0" wrapText="true" shrinkToFit="false"/>
    </xf>
    <xf xfId="0" fontId="10" numFmtId="0" fillId="4" borderId="34" applyFont="1" applyNumberFormat="0" applyFill="1" applyBorder="1" applyAlignment="1">
      <alignment horizontal="general" vertical="center" textRotation="0" wrapText="true" shrinkToFit="false"/>
    </xf>
    <xf xfId="0" fontId="10" numFmtId="0" fillId="2" borderId="22" applyFont="1" applyNumberFormat="0" applyFill="0" applyBorder="1" applyAlignment="1">
      <alignment horizontal="general" vertical="center" textRotation="0" wrapText="true" shrinkToFit="false"/>
    </xf>
    <xf xfId="0" fontId="10" numFmtId="0" fillId="4" borderId="28" applyFont="1" applyNumberFormat="0" applyFill="1" applyBorder="1" applyAlignment="1">
      <alignment horizontal="general" vertical="center" textRotation="0" wrapText="true" shrinkToFit="false"/>
    </xf>
    <xf xfId="0" fontId="10" numFmtId="0" fillId="11" borderId="23" applyFont="1" applyNumberFormat="0" applyFill="1" applyBorder="1" applyAlignment="1">
      <alignment horizontal="general" vertical="center" textRotation="0" wrapText="true" shrinkToFit="false"/>
    </xf>
    <xf xfId="0" fontId="10" numFmtId="0" fillId="4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4" applyFont="1" applyNumberFormat="1" applyFill="1" applyBorder="1" applyAlignment="1">
      <alignment horizontal="center" vertical="center" textRotation="0" wrapText="true" shrinkToFit="false"/>
    </xf>
    <xf xfId="0" fontId="10" numFmtId="0" fillId="11" borderId="19" applyFont="1" applyNumberFormat="0" applyFill="1" applyBorder="1" applyAlignment="1">
      <alignment horizontal="general" vertical="center" textRotation="0" wrapText="true" shrinkToFit="false"/>
    </xf>
    <xf xfId="0" fontId="10" numFmtId="0" fillId="4" borderId="30" applyFont="1" applyNumberFormat="0" applyFill="1" applyBorder="1" applyAlignment="1">
      <alignment horizontal="general" vertical="center" textRotation="0" wrapText="true" shrinkToFit="false"/>
    </xf>
    <xf xfId="0" fontId="10" numFmtId="0" fillId="17" borderId="28" applyFont="1" applyNumberFormat="0" applyFill="1" applyBorder="1" applyAlignment="1">
      <alignment horizontal="general" vertical="center" textRotation="0" wrapText="true" shrinkToFit="false"/>
    </xf>
    <xf xfId="0" fontId="10" numFmtId="0" fillId="17" borderId="29" applyFont="1" applyNumberFormat="0" applyFill="1" applyBorder="1" applyAlignment="1">
      <alignment horizontal="general" vertical="center" textRotation="0" wrapText="true" shrinkToFit="false"/>
    </xf>
    <xf xfId="0" fontId="10" numFmtId="0" fillId="17" borderId="30" applyFont="1" applyNumberFormat="0" applyFill="1" applyBorder="1" applyAlignment="1">
      <alignment horizontal="general" vertical="center" textRotation="0" wrapText="true" shrinkToFit="false"/>
    </xf>
    <xf xfId="0" fontId="11" numFmtId="0" fillId="9" borderId="2" applyFont="1" applyNumberFormat="0" applyFill="1" applyBorder="1" applyAlignment="1">
      <alignment horizontal="general" vertical="center" textRotation="0" wrapText="true" shrinkToFit="false"/>
    </xf>
    <xf xfId="0" fontId="12" numFmtId="0" fillId="9" borderId="2" applyFont="1" applyNumberFormat="0" applyFill="1" applyBorder="1" applyAlignment="1">
      <alignment horizontal="general" vertical="center" textRotation="0" wrapText="true" shrinkToFit="false"/>
    </xf>
    <xf xfId="0" fontId="10" numFmtId="0" fillId="18" borderId="28" applyFont="1" applyNumberFormat="0" applyFill="1" applyBorder="1" applyAlignment="1">
      <alignment horizontal="general" vertical="center" textRotation="0" wrapText="true" shrinkToFit="false"/>
    </xf>
    <xf xfId="0" fontId="10" numFmtId="0" fillId="18" borderId="29" applyFont="1" applyNumberFormat="0" applyFill="1" applyBorder="1" applyAlignment="1">
      <alignment horizontal="general" vertical="center" textRotation="0" wrapText="true" shrinkToFit="false"/>
    </xf>
    <xf xfId="0" fontId="10" numFmtId="0" fillId="18" borderId="30" applyFont="1" applyNumberFormat="0" applyFill="1" applyBorder="1" applyAlignment="1">
      <alignment horizontal="general" vertical="center" textRotation="0" wrapText="true" shrinkToFit="false"/>
    </xf>
    <xf xfId="0" fontId="8" numFmtId="0" fillId="5" borderId="21" applyFont="1" applyNumberFormat="0" applyFill="1" applyBorder="1" applyAlignment="1">
      <alignment horizontal="general" vertical="center" textRotation="0" wrapText="true" shrinkToFit="false"/>
    </xf>
    <xf xfId="0" fontId="7" numFmtId="0" fillId="5" borderId="5" applyFont="1" applyNumberFormat="0" applyFill="1" applyBorder="1" applyAlignment="1">
      <alignment horizontal="general" vertical="center" textRotation="0" wrapText="true" shrinkToFit="false"/>
    </xf>
    <xf xfId="0" fontId="11" numFmtId="0" fillId="13" borderId="21" applyFont="1" applyNumberFormat="0" applyFill="1" applyBorder="1" applyAlignment="1">
      <alignment horizontal="general" vertical="center" textRotation="0" wrapText="true" shrinkToFit="false"/>
    </xf>
    <xf xfId="0" fontId="7" numFmtId="165" fillId="12" borderId="21" applyFont="1" applyNumberFormat="1" applyFill="1" applyBorder="1" applyAlignment="1">
      <alignment horizontal="center" vertical="center" textRotation="0" wrapText="true" shrinkToFit="false"/>
    </xf>
    <xf xfId="0" fontId="11" numFmtId="0" fillId="13" borderId="28" applyFont="1" applyNumberFormat="0" applyFill="1" applyBorder="1" applyAlignment="1">
      <alignment horizontal="general" vertical="center" textRotation="0" wrapText="true" shrinkToFit="false"/>
    </xf>
    <xf xfId="0" fontId="7" numFmtId="165" fillId="12" borderId="14" applyFont="1" applyNumberFormat="1" applyFill="1" applyBorder="1" applyAlignment="1">
      <alignment horizontal="center" vertical="center" textRotation="0" wrapText="true" shrinkToFit="false"/>
    </xf>
    <xf xfId="0" fontId="11" numFmtId="0" fillId="13" borderId="30" applyFont="1" applyNumberFormat="0" applyFill="1" applyBorder="1" applyAlignment="1">
      <alignment horizontal="general" vertical="center" textRotation="0" wrapText="true" shrinkToFit="false"/>
    </xf>
    <xf xfId="0" fontId="7" numFmtId="165" fillId="12" borderId="26" applyFont="1" applyNumberFormat="1" applyFill="1" applyBorder="1" applyAlignment="1">
      <alignment horizontal="center" vertical="center" textRotation="0" wrapText="true" shrinkToFit="false"/>
    </xf>
    <xf xfId="0" fontId="10" numFmtId="0" fillId="4" borderId="0" applyFont="1" applyNumberFormat="0" applyFill="1" applyBorder="0" applyAlignment="1">
      <alignment horizontal="general" vertical="center" textRotation="0" wrapText="true" shrinkToFit="false"/>
    </xf>
    <xf xfId="0" fontId="10" numFmtId="0" fillId="2" borderId="40" applyFont="1" applyNumberFormat="0" applyFill="0" applyBorder="1" applyAlignment="1">
      <alignment horizontal="general" vertical="center" textRotation="0" wrapText="true" shrinkToFit="false"/>
    </xf>
    <xf xfId="0" fontId="10" numFmtId="0" fillId="8" borderId="41" applyFont="1" applyNumberFormat="0" applyFill="1" applyBorder="1" applyAlignment="1">
      <alignment horizontal="general" vertical="center" textRotation="0" wrapText="true" shrinkToFit="false"/>
    </xf>
    <xf xfId="0" fontId="10" numFmtId="0" fillId="2" borderId="4" applyFont="1" applyNumberFormat="0" applyFill="0" applyBorder="1" applyAlignment="1">
      <alignment horizontal="general" vertical="center" textRotation="0" wrapText="true" shrinkToFit="false"/>
    </xf>
    <xf xfId="0" fontId="10" numFmtId="0" fillId="2" borderId="42" applyFont="1" applyNumberFormat="0" applyFill="0" applyBorder="1" applyAlignment="1">
      <alignment horizontal="general" vertical="center" textRotation="0" wrapText="true" shrinkToFit="false"/>
    </xf>
    <xf xfId="0" fontId="10" numFmtId="0" fillId="2" borderId="43" applyFont="1" applyNumberFormat="0" applyFill="0" applyBorder="1" applyAlignment="1">
      <alignment horizontal="center" vertical="center" textRotation="0" wrapText="true" shrinkToFit="false"/>
    </xf>
    <xf xfId="0" fontId="10" numFmtId="0" fillId="2" borderId="6" applyFont="1" applyNumberFormat="0" applyFill="0" applyBorder="1" applyAlignment="1">
      <alignment horizontal="general" vertical="center" textRotation="0" wrapText="true" shrinkToFit="false"/>
    </xf>
    <xf xfId="0" fontId="10" numFmtId="0" fillId="10" borderId="4" applyFont="1" applyNumberFormat="0" applyFill="1" applyBorder="1" applyAlignment="1">
      <alignment horizontal="general" vertical="center" textRotation="0" wrapText="true" shrinkToFit="false"/>
    </xf>
    <xf xfId="0" fontId="10" numFmtId="0" fillId="8" borderId="5" applyFont="1" applyNumberFormat="0" applyFill="1" applyBorder="1" applyAlignment="1">
      <alignment horizontal="general" vertical="center" textRotation="0" wrapText="true" shrinkToFit="false"/>
    </xf>
    <xf xfId="0" fontId="10" numFmtId="0" fillId="2" borderId="4" applyFont="1" applyNumberFormat="0" applyFill="0" applyBorder="1" applyAlignment="1">
      <alignment horizontal="general" vertical="center" textRotation="0" wrapText="true" shrinkToFit="false"/>
    </xf>
    <xf xfId="0" fontId="10" numFmtId="0" fillId="7" borderId="5" applyFont="1" applyNumberFormat="0" applyFill="1" applyBorder="1" applyAlignment="1">
      <alignment horizontal="general" vertical="center" textRotation="0" wrapText="true" shrinkToFit="false"/>
    </xf>
    <xf xfId="0" fontId="10" numFmtId="0" fillId="2" borderId="0" applyFont="1" applyNumberFormat="0" applyFill="0" applyBorder="0" applyAlignment="1">
      <alignment horizontal="general" vertical="center" textRotation="0" wrapText="true" shrinkToFit="false"/>
    </xf>
    <xf xfId="0" fontId="10" numFmtId="0" fillId="2" borderId="23" applyFont="1" applyNumberFormat="0" applyFill="0" applyBorder="1" applyAlignment="1">
      <alignment horizontal="center" vertical="center" textRotation="0" wrapText="true" shrinkToFit="false"/>
    </xf>
    <xf xfId="0" fontId="7" numFmtId="165" fillId="2" borderId="14" applyFont="1" applyNumberFormat="1" applyFill="0" applyBorder="1" applyAlignment="1">
      <alignment horizontal="center" vertical="center" textRotation="0" wrapText="true" shrinkToFit="false"/>
    </xf>
    <xf xfId="0" fontId="7" numFmtId="165" fillId="2" borderId="26" applyFont="1" applyNumberFormat="1" applyFill="0" applyBorder="1" applyAlignment="1">
      <alignment horizontal="center" vertical="center" textRotation="0" wrapText="true" shrinkToFit="false"/>
    </xf>
    <xf xfId="0" fontId="7" numFmtId="165" fillId="2" borderId="4" applyFont="1" applyNumberFormat="1" applyFill="0" applyBorder="1" applyAlignment="1">
      <alignment horizontal="center" vertical="center" textRotation="0" wrapText="true" shrinkToFit="false"/>
    </xf>
    <xf xfId="0" fontId="7" numFmtId="165" fillId="2" borderId="24" applyFont="1" applyNumberFormat="1" applyFill="0" applyBorder="1" applyAlignment="1">
      <alignment horizontal="center" vertical="center" textRotation="0" wrapText="true" shrinkToFit="false"/>
    </xf>
    <xf xfId="0" fontId="7" numFmtId="165" fillId="2" borderId="20" applyFont="1" applyNumberFormat="1" applyFill="0" applyBorder="1" applyAlignment="1">
      <alignment horizontal="center" vertical="center" textRotation="0" wrapText="true" shrinkToFit="false"/>
    </xf>
    <xf xfId="0" fontId="7" numFmtId="0" fillId="5" borderId="4" applyFont="1" applyNumberFormat="0" applyFill="1" applyBorder="1" applyAlignment="1">
      <alignment horizontal="center" vertical="center" textRotation="0" wrapText="true" shrinkToFit="false"/>
    </xf>
    <xf xfId="0" fontId="7" numFmtId="0" fillId="5" borderId="36" applyFont="1" applyNumberFormat="0" applyFill="1" applyBorder="1" applyAlignment="1">
      <alignment horizontal="center" vertical="center" textRotation="0" wrapText="true" shrinkToFit="false"/>
    </xf>
    <xf xfId="0" fontId="7" numFmtId="0" fillId="5" borderId="9" applyFont="1" applyNumberFormat="0" applyFill="1" applyBorder="1" applyAlignment="1">
      <alignment horizontal="center" vertical="center" textRotation="0" wrapText="true" shrinkToFit="false"/>
    </xf>
    <xf xfId="0" fontId="2" numFmtId="0" fillId="3" borderId="0" applyFont="1" applyNumberFormat="0" applyFill="1" applyBorder="0" applyAlignment="1" applyProtection="true">
      <alignment horizontal="center" vertical="center" textRotation="0" wrapText="false" shrinkToFit="false"/>
      <protection locked="false"/>
    </xf>
    <xf xfId="0" fontId="2" numFmtId="0" fillId="4" borderId="0" applyFont="1" applyNumberFormat="0" applyFill="1" applyBorder="0" applyAlignment="1">
      <alignment horizontal="center" vertical="center" textRotation="0" wrapText="false" shrinkToFit="false"/>
    </xf>
    <xf xfId="0" fontId="1" numFmtId="0" fillId="3" borderId="2" applyFont="1" applyNumberFormat="0" applyFill="1" applyBorder="1" applyAlignment="1">
      <alignment horizontal="center" vertical="center" textRotation="0" wrapText="false" shrinkToFit="false"/>
    </xf>
    <xf xfId="0" fontId="5" numFmtId="0" fillId="3" borderId="0" applyFont="1" applyNumberFormat="0" applyFill="1" applyBorder="0" applyAlignment="1">
      <alignment horizontal="center" vertical="center" textRotation="0" wrapText="false" shrinkToFit="false"/>
    </xf>
    <xf xfId="0" fontId="1" numFmtId="0" fillId="6" borderId="8" applyFont="1" applyNumberFormat="0" applyFill="1" applyBorder="1" applyAlignment="1">
      <alignment horizontal="center" vertical="center" textRotation="0" wrapText="true" shrinkToFit="false"/>
    </xf>
    <xf xfId="0" fontId="7" numFmtId="0" fillId="2" borderId="2" applyFont="1" applyNumberFormat="0" applyFill="0" applyBorder="1" applyAlignment="1">
      <alignment horizontal="center" vertical="center" textRotation="0" wrapText="true" shrinkToFit="false"/>
    </xf>
    <xf xfId="0" fontId="7" numFmtId="0" fillId="5" borderId="2" applyFont="1" applyNumberFormat="0" applyFill="1" applyBorder="1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0" numFmtId="0" fillId="3" borderId="2" applyFont="0" applyNumberFormat="0" applyFill="1" applyBorder="1" applyAlignment="1">
      <alignment horizontal="general" vertical="bottom" textRotation="0" wrapText="true" shrinkToFit="false"/>
    </xf>
    <xf xfId="0" fontId="2" numFmtId="0" fillId="3" borderId="0" applyFont="1" applyNumberFormat="0" applyFill="1" applyBorder="0" applyAlignment="1" applyProtection="true">
      <alignment horizontal="center" vertical="bottom" textRotation="0" wrapText="true" shrinkToFit="false"/>
      <protection locked="false"/>
    </xf>
    <xf xfId="0" fontId="4" numFmtId="0" fillId="3" borderId="0" applyFont="1" applyNumberFormat="0" applyFill="1" applyBorder="0" applyAlignment="1">
      <alignment horizontal="general" vertical="bottom" textRotation="0" wrapText="true" shrinkToFit="false"/>
    </xf>
    <xf xfId="0" fontId="17" numFmtId="0" fillId="3" borderId="0" applyFont="1" applyNumberFormat="0" applyFill="1" applyBorder="0" applyAlignment="1">
      <alignment horizontal="center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0" numFmtId="0" fillId="10" borderId="36" applyFont="1" applyNumberFormat="0" applyFill="1" applyBorder="1" applyAlignment="1">
      <alignment horizontal="general" vertical="center" textRotation="0" wrapText="true" shrinkToFit="false"/>
    </xf>
    <xf xfId="0" fontId="10" numFmtId="0" fillId="10" borderId="38" applyFont="1" applyNumberFormat="0" applyFill="1" applyBorder="1" applyAlignment="1">
      <alignment horizontal="general" vertical="center" textRotation="0" wrapText="true" shrinkToFit="false"/>
    </xf>
    <xf xfId="0" fontId="2" numFmtId="2" fillId="3" borderId="0" applyFont="1" applyNumberFormat="1" applyFill="1" applyBorder="0" applyAlignment="1" applyProtection="true">
      <alignment horizontal="center" vertical="bottom" textRotation="0" wrapText="true" shrinkToFit="false"/>
      <protection locked="false"/>
    </xf>
    <xf xfId="0" fontId="2" numFmtId="2" fillId="3" borderId="0" applyFont="1" applyNumberFormat="1" applyFill="1" applyBorder="0" applyAlignment="1">
      <alignment horizontal="center" vertical="bottom" textRotation="0" wrapText="true" shrinkToFit="false"/>
    </xf>
    <xf xfId="0" fontId="2" numFmtId="2" fillId="2" borderId="7" applyFont="1" applyNumberFormat="1" applyFill="0" applyBorder="1" applyAlignment="1">
      <alignment horizontal="center" vertical="bottom" textRotation="0" wrapText="true" shrinkToFit="false"/>
    </xf>
    <xf xfId="0" fontId="1" numFmtId="2" fillId="3" borderId="2" applyFont="1" applyNumberFormat="1" applyFill="1" applyBorder="1" applyAlignment="1">
      <alignment horizontal="center" vertical="bottom" textRotation="0" wrapText="true" shrinkToFit="false"/>
    </xf>
    <xf xfId="0" fontId="5" numFmtId="2" fillId="3" borderId="0" applyFont="1" applyNumberFormat="1" applyFill="1" applyBorder="0" applyAlignment="1">
      <alignment horizontal="center" vertical="bottom" textRotation="0" wrapText="true" shrinkToFit="false"/>
    </xf>
    <xf xfId="0" fontId="1" numFmtId="2" fillId="6" borderId="8" applyFont="1" applyNumberFormat="1" applyFill="1" applyBorder="1" applyAlignment="1">
      <alignment horizontal="center" vertical="bottom" textRotation="0" wrapText="true" shrinkToFit="false"/>
    </xf>
    <xf xfId="0" fontId="2" numFmtId="2" fillId="2" borderId="2" applyFont="1" applyNumberFormat="1" applyFill="0" applyBorder="1" applyAlignment="1">
      <alignment horizontal="center" vertical="bottom" textRotation="0" wrapText="true" shrinkToFit="false"/>
    </xf>
    <xf xfId="0" fontId="2" numFmtId="2" fillId="5" borderId="0" applyFont="1" applyNumberFormat="1" applyFill="1" applyBorder="0" applyAlignment="1">
      <alignment horizontal="center" vertical="bottom" textRotation="0" wrapText="true" shrinkToFit="false"/>
    </xf>
    <xf xfId="0" fontId="1" numFmtId="2" fillId="7" borderId="13" applyFont="1" applyNumberFormat="1" applyFill="1" applyBorder="1" applyAlignment="1">
      <alignment horizontal="center" vertical="bottom" textRotation="0" wrapText="true" shrinkToFit="false"/>
    </xf>
    <xf xfId="0" fontId="1" numFmtId="2" fillId="7" borderId="41" applyFont="1" applyNumberFormat="1" applyFill="1" applyBorder="1" applyAlignment="1">
      <alignment horizontal="center" vertical="bottom" textRotation="0" wrapText="true" shrinkToFit="false"/>
    </xf>
    <xf xfId="0" fontId="1" numFmtId="2" fillId="4" borderId="22" applyFont="1" applyNumberFormat="1" applyFill="1" applyBorder="1" applyAlignment="1">
      <alignment horizontal="center" vertical="bottom" textRotation="0" wrapText="true" shrinkToFit="false"/>
    </xf>
    <xf xfId="0" fontId="1" numFmtId="2" fillId="4" borderId="0" applyFont="1" applyNumberFormat="1" applyFill="1" applyBorder="0" applyAlignment="1">
      <alignment horizontal="center" vertical="bottom" textRotation="0" wrapText="true" shrinkToFit="false"/>
    </xf>
    <xf xfId="0" fontId="1" numFmtId="2" fillId="4" borderId="41" applyFont="1" applyNumberFormat="1" applyFill="1" applyBorder="1" applyAlignment="1">
      <alignment horizontal="center" vertical="bottom" textRotation="0" wrapText="true" shrinkToFit="false"/>
    </xf>
    <xf xfId="0" fontId="1" numFmtId="2" fillId="8" borderId="22" applyFont="1" applyNumberFormat="1" applyFill="1" applyBorder="1" applyAlignment="1">
      <alignment horizontal="center" vertical="bottom" textRotation="0" wrapText="true" shrinkToFit="false"/>
    </xf>
    <xf xfId="0" fontId="1" numFmtId="2" fillId="8" borderId="23" applyFont="1" applyNumberFormat="1" applyFill="1" applyBorder="1" applyAlignment="1">
      <alignment horizontal="center" vertical="bottom" textRotation="0" wrapText="true" shrinkToFit="false"/>
    </xf>
    <xf xfId="0" fontId="1" numFmtId="2" fillId="8" borderId="41" applyFont="1" applyNumberFormat="1" applyFill="1" applyBorder="1" applyAlignment="1">
      <alignment horizontal="center" vertical="bottom" textRotation="0" wrapText="true" shrinkToFit="false"/>
    </xf>
    <xf xfId="0" fontId="1" numFmtId="2" fillId="8" borderId="19" applyFont="1" applyNumberFormat="1" applyFill="1" applyBorder="1" applyAlignment="1">
      <alignment horizontal="center" vertical="bottom" textRotation="0" wrapText="true" shrinkToFit="false"/>
    </xf>
    <xf xfId="0" fontId="1" numFmtId="2" fillId="9" borderId="0" applyFont="1" applyNumberFormat="1" applyFill="1" applyBorder="0" applyAlignment="1">
      <alignment horizontal="center" vertical="bottom" textRotation="0" wrapText="true" shrinkToFit="false"/>
    </xf>
    <xf xfId="0" fontId="1" numFmtId="2" fillId="10" borderId="28" applyFont="1" applyNumberFormat="1" applyFill="1" applyBorder="1" applyAlignment="1">
      <alignment horizontal="center" vertical="bottom" textRotation="0" wrapText="true" shrinkToFit="false"/>
    </xf>
    <xf xfId="0" fontId="1" numFmtId="2" fillId="10" borderId="29" applyFont="1" applyNumberFormat="1" applyFill="1" applyBorder="1" applyAlignment="1">
      <alignment horizontal="center" vertical="bottom" textRotation="0" wrapText="true" shrinkToFit="false"/>
    </xf>
    <xf xfId="0" fontId="1" numFmtId="2" fillId="10" borderId="30" applyFont="1" applyNumberFormat="1" applyFill="1" applyBorder="1" applyAlignment="1">
      <alignment horizontal="center" vertical="bottom" textRotation="0" wrapText="true" shrinkToFit="false"/>
    </xf>
    <xf xfId="0" fontId="1" numFmtId="2" fillId="7" borderId="28" applyFont="1" applyNumberFormat="1" applyFill="1" applyBorder="1" applyAlignment="1">
      <alignment horizontal="center" vertical="bottom" textRotation="0" wrapText="true" shrinkToFit="false"/>
    </xf>
    <xf xfId="0" fontId="1" numFmtId="2" fillId="7" borderId="29" applyFont="1" applyNumberFormat="1" applyFill="1" applyBorder="1" applyAlignment="1">
      <alignment horizontal="center" vertical="bottom" textRotation="0" wrapText="true" shrinkToFit="false"/>
    </xf>
    <xf xfId="0" fontId="1" numFmtId="2" fillId="7" borderId="30" applyFont="1" applyNumberFormat="1" applyFill="1" applyBorder="1" applyAlignment="1">
      <alignment horizontal="center" vertical="bottom" textRotation="0" wrapText="true" shrinkToFit="false"/>
    </xf>
    <xf xfId="0" fontId="1" numFmtId="2" fillId="12" borderId="27" applyFont="1" applyNumberFormat="1" applyFill="1" applyBorder="1" applyAlignment="1">
      <alignment horizontal="center" vertical="bottom" textRotation="0" wrapText="true" shrinkToFit="false"/>
    </xf>
    <xf xfId="0" fontId="18" numFmtId="2" fillId="9" borderId="5" applyFont="1" applyNumberFormat="1" applyFill="1" applyBorder="1" applyAlignment="1">
      <alignment horizontal="center" vertical="bottom" textRotation="0" wrapText="true" shrinkToFit="false"/>
    </xf>
    <xf xfId="0" fontId="1" numFmtId="2" fillId="10" borderId="36" applyFont="1" applyNumberFormat="1" applyFill="1" applyBorder="1" applyAlignment="1">
      <alignment horizontal="center" vertical="bottom" textRotation="0" wrapText="true" shrinkToFit="false"/>
    </xf>
    <xf xfId="0" fontId="1" numFmtId="2" fillId="10" borderId="4" applyFont="1" applyNumberFormat="1" applyFill="1" applyBorder="1" applyAlignment="1">
      <alignment horizontal="center" vertical="bottom" textRotation="0" wrapText="true" shrinkToFit="false"/>
    </xf>
    <xf xfId="0" fontId="1" numFmtId="2" fillId="10" borderId="38" applyFont="1" applyNumberFormat="1" applyFill="1" applyBorder="1" applyAlignment="1">
      <alignment horizontal="center" vertical="bottom" textRotation="0" wrapText="true" shrinkToFit="false"/>
    </xf>
    <xf xfId="0" fontId="18" numFmtId="2" fillId="9" borderId="0" applyFont="1" applyNumberFormat="1" applyFill="1" applyBorder="0" applyAlignment="1">
      <alignment horizontal="center" vertical="bottom" textRotation="0" wrapText="true" shrinkToFit="false"/>
    </xf>
    <xf xfId="0" fontId="1" numFmtId="2" fillId="13" borderId="22" applyFont="1" applyNumberFormat="1" applyFill="1" applyBorder="1" applyAlignment="1">
      <alignment horizontal="center" vertical="bottom" textRotation="0" wrapText="true" shrinkToFit="false"/>
    </xf>
    <xf xfId="0" fontId="1" numFmtId="2" fillId="13" borderId="19" applyFont="1" applyNumberFormat="1" applyFill="1" applyBorder="1" applyAlignment="1">
      <alignment horizontal="center" vertical="bottom" textRotation="0" wrapText="true" shrinkToFit="false"/>
    </xf>
    <xf xfId="0" fontId="1" numFmtId="2" fillId="8" borderId="28" applyFont="1" applyNumberFormat="1" applyFill="1" applyBorder="1" applyAlignment="1">
      <alignment horizontal="center" vertical="bottom" textRotation="0" wrapText="true" shrinkToFit="false"/>
    </xf>
    <xf xfId="0" fontId="1" numFmtId="2" fillId="8" borderId="5" applyFont="1" applyNumberFormat="1" applyFill="1" applyBorder="1" applyAlignment="1">
      <alignment horizontal="center" vertical="bottom" textRotation="0" wrapText="true" shrinkToFit="false"/>
    </xf>
    <xf xfId="0" fontId="1" numFmtId="2" fillId="8" borderId="30" applyFont="1" applyNumberFormat="1" applyFill="1" applyBorder="1" applyAlignment="1">
      <alignment horizontal="center" vertical="bottom" textRotation="0" wrapText="true" shrinkToFit="false"/>
    </xf>
    <xf xfId="0" fontId="1" numFmtId="2" fillId="4" borderId="35" applyFont="1" applyNumberFormat="1" applyFill="1" applyBorder="1" applyAlignment="1">
      <alignment horizontal="center" vertical="bottom" textRotation="0" wrapText="true" shrinkToFit="false"/>
    </xf>
    <xf xfId="0" fontId="1" numFmtId="2" fillId="9" borderId="1" applyFont="1" applyNumberFormat="1" applyFill="1" applyBorder="1" applyAlignment="1">
      <alignment horizontal="center" vertical="bottom" textRotation="0" wrapText="true" shrinkToFit="false"/>
    </xf>
    <xf xfId="0" fontId="1" numFmtId="2" fillId="7" borderId="0" applyFont="1" applyNumberFormat="1" applyFill="1" applyBorder="0" applyAlignment="1">
      <alignment horizontal="center" vertical="bottom" textRotation="0" wrapText="true" shrinkToFit="false"/>
    </xf>
    <xf xfId="0" fontId="1" numFmtId="2" fillId="9" borderId="0" applyFont="1" applyNumberFormat="1" applyFill="1" applyBorder="0" applyAlignment="1">
      <alignment horizontal="center" vertical="bottom" textRotation="0" wrapText="true" shrinkToFit="false"/>
    </xf>
    <xf xfId="0" fontId="1" numFmtId="2" fillId="11" borderId="1" applyFont="1" applyNumberFormat="1" applyFill="1" applyBorder="1" applyAlignment="1">
      <alignment horizontal="center" vertical="bottom" textRotation="0" wrapText="true" shrinkToFit="false"/>
    </xf>
    <xf xfId="0" fontId="1" numFmtId="2" fillId="14" borderId="28" applyFont="1" applyNumberFormat="1" applyFill="1" applyBorder="1" applyAlignment="1">
      <alignment horizontal="center" vertical="bottom" textRotation="0" wrapText="true" shrinkToFit="false"/>
    </xf>
    <xf xfId="0" fontId="1" numFmtId="2" fillId="14" borderId="29" applyFont="1" applyNumberFormat="1" applyFill="1" applyBorder="1" applyAlignment="1">
      <alignment horizontal="center" vertical="bottom" textRotation="0" wrapText="true" shrinkToFit="false"/>
    </xf>
    <xf xfId="0" fontId="1" numFmtId="2" fillId="14" borderId="30" applyFont="1" applyNumberFormat="1" applyFill="1" applyBorder="1" applyAlignment="1">
      <alignment horizontal="center" vertical="bottom" textRotation="0" wrapText="true" shrinkToFit="false"/>
    </xf>
    <xf xfId="0" fontId="2" numFmtId="2" fillId="4" borderId="35" applyFont="1" applyNumberFormat="1" applyFill="1" applyBorder="1" applyAlignment="1">
      <alignment horizontal="center" vertical="bottom" textRotation="0" wrapText="true" shrinkToFit="false"/>
    </xf>
    <xf xfId="0" fontId="1" numFmtId="2" fillId="10" borderId="28" applyFont="1" applyNumberFormat="1" applyFill="1" applyBorder="1" applyAlignment="1">
      <alignment horizontal="center" vertical="bottom" textRotation="0" wrapText="true" shrinkToFit="false"/>
    </xf>
    <xf xfId="0" fontId="1" numFmtId="2" fillId="10" borderId="29" applyFont="1" applyNumberFormat="1" applyFill="1" applyBorder="1" applyAlignment="1">
      <alignment horizontal="center" vertical="bottom" textRotation="0" wrapText="true" shrinkToFit="false"/>
    </xf>
    <xf xfId="0" fontId="1" numFmtId="2" fillId="10" borderId="30" applyFont="1" applyNumberFormat="1" applyFill="1" applyBorder="1" applyAlignment="1">
      <alignment horizontal="center" vertical="bottom" textRotation="0" wrapText="true" shrinkToFit="false"/>
    </xf>
    <xf xfId="0" fontId="1" numFmtId="2" fillId="9" borderId="35" applyFont="1" applyNumberFormat="1" applyFill="1" applyBorder="1" applyAlignment="1">
      <alignment horizontal="center" vertical="bottom" textRotation="0" wrapText="true" shrinkToFit="false"/>
    </xf>
    <xf xfId="0" fontId="1" numFmtId="2" fillId="2" borderId="2" applyFont="1" applyNumberFormat="1" applyFill="0" applyBorder="1" applyAlignment="1">
      <alignment horizontal="center" vertical="bottom" textRotation="0" wrapText="true" shrinkToFit="false"/>
    </xf>
    <xf xfId="0" fontId="1" numFmtId="2" fillId="4" borderId="27" applyFont="1" applyNumberFormat="1" applyFill="1" applyBorder="1" applyAlignment="1">
      <alignment horizontal="center" vertical="bottom" textRotation="0" wrapText="true" shrinkToFit="false"/>
    </xf>
    <xf xfId="0" fontId="1" numFmtId="2" fillId="9" borderId="21" applyFont="1" applyNumberFormat="1" applyFill="1" applyBorder="1" applyAlignment="1">
      <alignment horizontal="center" vertical="bottom" textRotation="0" wrapText="true" shrinkToFit="false"/>
    </xf>
    <xf xfId="0" fontId="1" numFmtId="2" fillId="4" borderId="13" applyFont="1" applyNumberFormat="1" applyFill="1" applyBorder="1" applyAlignment="1">
      <alignment horizontal="center" vertical="bottom" textRotation="0" wrapText="true" shrinkToFit="false"/>
    </xf>
    <xf xfId="0" fontId="18" numFmtId="2" fillId="9" borderId="21" applyFont="1" applyNumberFormat="1" applyFill="1" applyBorder="1" applyAlignment="1">
      <alignment horizontal="center" vertical="bottom" textRotation="0" wrapText="true" shrinkToFit="false"/>
    </xf>
    <xf xfId="0" fontId="1" numFmtId="2" fillId="15" borderId="1" applyFont="1" applyNumberFormat="1" applyFill="1" applyBorder="1" applyAlignment="1">
      <alignment horizontal="center" vertical="bottom" textRotation="0" wrapText="true" shrinkToFit="false"/>
    </xf>
    <xf xfId="0" fontId="1" numFmtId="2" fillId="16" borderId="13" applyFont="1" applyNumberFormat="1" applyFill="1" applyBorder="1" applyAlignment="1">
      <alignment horizontal="center" vertical="bottom" textRotation="0" wrapText="true" shrinkToFit="false"/>
    </xf>
    <xf xfId="0" fontId="1" numFmtId="2" fillId="4" borderId="21" applyFont="1" applyNumberFormat="1" applyFill="1" applyBorder="1" applyAlignment="1">
      <alignment horizontal="center" vertical="bottom" textRotation="0" wrapText="true" shrinkToFit="false"/>
    </xf>
    <xf xfId="0" fontId="1" numFmtId="2" fillId="5" borderId="1" applyFont="1" applyNumberFormat="1" applyFill="1" applyBorder="1" applyAlignment="1">
      <alignment horizontal="center" vertical="bottom" textRotation="0" wrapText="true" shrinkToFit="false"/>
    </xf>
    <xf xfId="0" fontId="1" numFmtId="2" fillId="4" borderId="44" applyFont="1" applyNumberFormat="1" applyFill="1" applyBorder="1" applyAlignment="1">
      <alignment horizontal="center" vertical="bottom" textRotation="0" wrapText="true" shrinkToFit="false"/>
    </xf>
    <xf xfId="0" fontId="1" numFmtId="2" fillId="4" borderId="29" applyFont="1" applyNumberFormat="1" applyFill="1" applyBorder="1" applyAlignment="1">
      <alignment horizontal="center" vertical="bottom" textRotation="0" wrapText="true" shrinkToFit="false"/>
    </xf>
    <xf xfId="0" fontId="1" numFmtId="2" fillId="4" borderId="30" applyFont="1" applyNumberFormat="1" applyFill="1" applyBorder="1" applyAlignment="1">
      <alignment horizontal="center" vertical="bottom" textRotation="0" wrapText="true" shrinkToFit="false"/>
    </xf>
    <xf xfId="0" fontId="1" numFmtId="2" fillId="17" borderId="28" applyFont="1" applyNumberFormat="1" applyFill="1" applyBorder="1" applyAlignment="1">
      <alignment horizontal="center" vertical="bottom" textRotation="0" wrapText="true" shrinkToFit="false"/>
    </xf>
    <xf xfId="0" fontId="1" numFmtId="2" fillId="17" borderId="29" applyFont="1" applyNumberFormat="1" applyFill="1" applyBorder="1" applyAlignment="1">
      <alignment horizontal="center" vertical="bottom" textRotation="0" wrapText="true" shrinkToFit="false"/>
    </xf>
    <xf xfId="0" fontId="1" numFmtId="2" fillId="17" borderId="30" applyFont="1" applyNumberFormat="1" applyFill="1" applyBorder="1" applyAlignment="1">
      <alignment horizontal="center" vertical="bottom" textRotation="0" wrapText="true" shrinkToFit="false"/>
    </xf>
    <xf xfId="0" fontId="1" numFmtId="2" fillId="9" borderId="2" applyFont="1" applyNumberFormat="1" applyFill="1" applyBorder="1" applyAlignment="1">
      <alignment horizontal="center" vertical="bottom" textRotation="0" wrapText="true" shrinkToFit="false"/>
    </xf>
    <xf xfId="0" fontId="1" numFmtId="2" fillId="18" borderId="28" applyFont="1" applyNumberFormat="1" applyFill="1" applyBorder="1" applyAlignment="1">
      <alignment horizontal="center" vertical="bottom" textRotation="0" wrapText="true" shrinkToFit="false"/>
    </xf>
    <xf xfId="0" fontId="1" numFmtId="2" fillId="18" borderId="29" applyFont="1" applyNumberFormat="1" applyFill="1" applyBorder="1" applyAlignment="1">
      <alignment horizontal="center" vertical="bottom" textRotation="0" wrapText="true" shrinkToFit="false"/>
    </xf>
    <xf xfId="0" fontId="1" numFmtId="2" fillId="18" borderId="30" applyFont="1" applyNumberFormat="1" applyFill="1" applyBorder="1" applyAlignment="1">
      <alignment horizontal="center" vertical="bottom" textRotation="0" wrapText="true" shrinkToFit="false"/>
    </xf>
    <xf xfId="0" fontId="2" numFmtId="2" fillId="5" borderId="5" applyFont="1" applyNumberFormat="1" applyFill="1" applyBorder="1" applyAlignment="1">
      <alignment horizontal="center" vertical="bottom" textRotation="0" wrapText="true" shrinkToFit="false"/>
    </xf>
    <xf xfId="0" fontId="1" numFmtId="2" fillId="13" borderId="1" applyFont="1" applyNumberFormat="1" applyFill="1" applyBorder="1" applyAlignment="1">
      <alignment horizontal="center" vertical="bottom" textRotation="0" wrapText="true" shrinkToFit="false"/>
    </xf>
    <xf xfId="0" fontId="1" numFmtId="2" fillId="13" borderId="5" applyFont="1" applyNumberFormat="1" applyFill="1" applyBorder="1" applyAlignment="1">
      <alignment horizontal="center" vertical="bottom" textRotation="0" wrapText="true" shrinkToFit="false"/>
    </xf>
    <xf xfId="0" fontId="1" numFmtId="2" fillId="13" borderId="44" applyFont="1" applyNumberFormat="1" applyFill="1" applyBorder="1" applyAlignment="1">
      <alignment horizontal="center" vertical="bottom" textRotation="0" wrapText="true" shrinkToFit="false"/>
    </xf>
    <xf xfId="0" fontId="1" numFmtId="2" fillId="13" borderId="30" applyFont="1" applyNumberFormat="1" applyFill="1" applyBorder="1" applyAlignment="1">
      <alignment horizontal="center" vertical="bottom" textRotation="0" wrapText="true" shrinkToFit="false"/>
    </xf>
    <xf xfId="0" fontId="1" numFmtId="2" fillId="2" borderId="0" applyFont="1" applyNumberFormat="1" applyFill="0" applyBorder="0" applyAlignment="1">
      <alignment horizontal="center" vertical="bottom" textRotation="0" wrapText="true" shrinkToFit="false"/>
    </xf>
    <xf xfId="0" fontId="19" numFmtId="164" fillId="2" borderId="0" applyFont="1" applyNumberFormat="1" applyFill="0" applyBorder="0" applyAlignment="0" applyProtection="true">
      <alignment horizontal="general" vertical="bottom" textRotation="0" wrapText="false" shrinkToFit="false"/>
      <protection locked="false"/>
    </xf>
    <xf xfId="0" fontId="20" numFmtId="0" fillId="12" borderId="0" applyFont="1" applyNumberFormat="0" applyFill="1" applyBorder="0" applyAlignment="1">
      <alignment horizontal="center" vertical="center" textRotation="0" wrapText="true" shrinkToFit="false"/>
    </xf>
    <xf xfId="0" fontId="2" numFmtId="0" fillId="3" borderId="5" applyFont="1" applyNumberFormat="0" applyFill="1" applyBorder="1" applyAlignment="1" applyProtection="true">
      <alignment horizontal="center" vertical="bottom" textRotation="0" wrapText="false" shrinkToFit="false"/>
      <protection locked="false"/>
    </xf>
    <xf xfId="0" fontId="21" numFmtId="0" fillId="6" borderId="38" applyFont="1" applyNumberFormat="0" applyFill="1" applyBorder="1" applyAlignment="1">
      <alignment horizontal="general" vertical="center" textRotation="0" wrapText="true" shrinkToFit="false"/>
    </xf>
    <xf xfId="0" fontId="21" numFmtId="0" fillId="4" borderId="7" applyFont="1" applyNumberFormat="0" applyFill="1" applyBorder="1" applyAlignment="1">
      <alignment horizontal="general" vertical="center" textRotation="0" wrapText="true" shrinkToFit="false"/>
    </xf>
    <xf xfId="0" fontId="22" numFmtId="0" fillId="9" borderId="21" applyFont="1" applyNumberFormat="0" applyFill="1" applyBorder="1" applyAlignment="1">
      <alignment horizontal="general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2" borderId="7" applyFont="1" applyNumberFormat="0" applyFill="0" applyBorder="1" applyAlignment="1">
      <alignment horizontal="left" vertical="center" textRotation="0" wrapText="true" shrinkToFit="false"/>
    </xf>
    <xf xfId="0" fontId="7" numFmtId="164" fillId="5" borderId="16" applyFont="1" applyNumberFormat="1" applyFill="1" applyBorder="1" applyAlignment="1">
      <alignment horizontal="center" vertical="center" textRotation="0" wrapText="true" shrinkToFit="false"/>
    </xf>
    <xf xfId="0" fontId="22" numFmtId="0" fillId="9" borderId="27" applyFont="1" applyNumberFormat="0" applyFill="1" applyBorder="1" applyAlignment="1">
      <alignment horizontal="general" vertical="center" textRotation="0" wrapText="true" shrinkToFit="false"/>
    </xf>
    <xf xfId="0" fontId="22" numFmtId="0" fillId="9" borderId="16" applyFont="1" applyNumberFormat="0" applyFill="1" applyBorder="1" applyAlignment="1">
      <alignment horizontal="general" vertical="center" textRotation="0" wrapText="true" shrinkToFit="false"/>
    </xf>
    <xf xfId="0" fontId="9" numFmtId="0" fillId="2" borderId="6" applyFont="1" applyNumberFormat="0" applyFill="0" applyBorder="1" applyAlignment="1" applyProtection="true">
      <alignment horizontal="center" vertical="center" textRotation="0" wrapText="false" shrinkToFit="false"/>
      <protection locked="false"/>
    </xf>
    <xf xfId="0" fontId="10" numFmtId="0" fillId="2" borderId="36" applyFont="1" applyNumberFormat="0" applyFill="0" applyBorder="1" applyAlignment="1">
      <alignment horizontal="general" vertical="center" textRotation="0" wrapText="true" shrinkToFit="false"/>
    </xf>
    <xf xfId="0" fontId="10" numFmtId="0" fillId="2" borderId="4" applyFont="1" applyNumberFormat="0" applyFill="0" applyBorder="1" applyAlignment="1">
      <alignment horizontal="general" vertical="center" textRotation="0" wrapText="true" shrinkToFit="false"/>
    </xf>
    <xf xfId="0" fontId="10" numFmtId="0" fillId="2" borderId="38" applyFont="1" applyNumberFormat="0" applyFill="0" applyBorder="1" applyAlignment="1">
      <alignment horizontal="general" vertical="center" textRotation="0" wrapText="true" shrinkToFit="false"/>
    </xf>
    <xf xfId="0" fontId="7" numFmtId="164" fillId="19" borderId="16" applyFont="1" applyNumberFormat="1" applyFill="1" applyBorder="1" applyAlignment="1">
      <alignment horizontal="center" vertical="center" textRotation="0" wrapText="true" shrinkToFit="false"/>
    </xf>
    <xf xfId="0" fontId="10" numFmtId="0" fillId="2" borderId="21" applyFont="1" applyNumberFormat="0" applyFill="0" applyBorder="1" applyAlignment="1">
      <alignment horizontal="left" vertical="center" textRotation="0" wrapText="true" shrinkToFit="false"/>
    </xf>
    <xf xfId="0" fontId="10" numFmtId="0" fillId="2" borderId="21" applyFont="1" applyNumberFormat="0" applyFill="0" applyBorder="1" applyAlignment="1">
      <alignment horizontal="general" vertical="center" textRotation="0" wrapText="true" shrinkToFit="false"/>
    </xf>
    <xf xfId="0" fontId="7" numFmtId="164" fillId="5" borderId="36" applyFont="1" applyNumberFormat="1" applyFill="1" applyBorder="1" applyAlignment="1">
      <alignment horizontal="center" vertical="center" textRotation="0" wrapText="true" shrinkToFit="false"/>
    </xf>
    <xf xfId="0" fontId="7" numFmtId="164" fillId="5" borderId="4" applyFont="1" applyNumberFormat="1" applyFill="1" applyBorder="1" applyAlignment="1">
      <alignment horizontal="center" vertical="center" textRotation="0" wrapText="true" shrinkToFit="false"/>
    </xf>
    <xf xfId="0" fontId="7" numFmtId="164" fillId="5" borderId="38" applyFont="1" applyNumberFormat="1" applyFill="1" applyBorder="1" applyAlignment="1">
      <alignment horizontal="center" vertical="center" textRotation="0" wrapText="true" shrinkToFit="false"/>
    </xf>
    <xf xfId="0" fontId="10" numFmtId="0" fillId="2" borderId="45" applyFont="1" applyNumberFormat="0" applyFill="0" applyBorder="1" applyAlignment="1">
      <alignment horizontal="center" vertical="center" textRotation="0" wrapText="true" shrinkToFit="false"/>
    </xf>
    <xf xfId="0" fontId="10" numFmtId="0" fillId="2" borderId="43" applyFont="1" applyNumberFormat="0" applyFill="0" applyBorder="1" applyAlignment="1">
      <alignment horizontal="center" vertical="center" textRotation="0" wrapText="true" shrinkToFit="false"/>
    </xf>
    <xf xfId="0" fontId="10" numFmtId="0" fillId="2" borderId="36" applyFont="1" applyNumberFormat="0" applyFill="0" applyBorder="1" applyAlignment="1">
      <alignment horizontal="center" vertical="center" textRotation="0" wrapText="true" shrinkToFit="false"/>
    </xf>
    <xf xfId="0" fontId="10" numFmtId="0" fillId="2" borderId="4" applyFont="1" applyNumberFormat="0" applyFill="0" applyBorder="1" applyAlignment="1">
      <alignment horizontal="center" vertical="center" textRotation="0" wrapText="true" shrinkToFit="false"/>
    </xf>
    <xf xfId="0" fontId="10" numFmtId="0" fillId="2" borderId="38" applyFont="1" applyNumberFormat="0" applyFill="0" applyBorder="1" applyAlignment="1">
      <alignment horizontal="center" vertical="center" textRotation="0" wrapText="true" shrinkToFit="false"/>
    </xf>
    <xf xfId="0" fontId="10" numFmtId="0" fillId="2" borderId="24" applyFont="1" applyNumberFormat="0" applyFill="0" applyBorder="1" applyAlignment="1">
      <alignment horizontal="general" vertical="center" textRotation="0" wrapText="true" shrinkToFit="false"/>
    </xf>
    <xf xfId="0" fontId="7" numFmtId="164" fillId="5" borderId="7" applyFont="1" applyNumberFormat="1" applyFill="1" applyBorder="1" applyAlignment="1">
      <alignment horizontal="center" vertical="center" textRotation="0" wrapText="true" shrinkToFit="false"/>
    </xf>
    <xf xfId="0" fontId="10" numFmtId="0" fillId="2" borderId="1" applyFont="1" applyNumberFormat="0" applyFill="0" applyBorder="1" applyAlignment="1">
      <alignment horizontal="center" vertical="center" textRotation="0" wrapText="true" shrinkToFit="false"/>
    </xf>
    <xf xfId="0" fontId="10" numFmtId="0" fillId="2" borderId="5" applyFont="1" applyNumberFormat="0" applyFill="0" applyBorder="1" applyAlignment="1">
      <alignment horizontal="center" vertical="center" textRotation="0" wrapText="true" shrinkToFit="false"/>
    </xf>
    <xf xfId="0" fontId="10" numFmtId="0" fillId="2" borderId="35" applyFont="1" applyNumberFormat="0" applyFill="0" applyBorder="1" applyAlignment="1">
      <alignment horizontal="center" vertical="center" textRotation="0" wrapText="true" shrinkToFit="false"/>
    </xf>
    <xf xfId="0" fontId="23" numFmtId="0" fillId="9" borderId="21" applyFont="1" applyNumberFormat="0" applyFill="1" applyBorder="1" applyAlignment="1">
      <alignment horizontal="general" vertical="center" textRotation="0" wrapText="true" shrinkToFit="false"/>
    </xf>
    <xf xfId="0" fontId="23" numFmtId="0" fillId="9" borderId="27" applyFont="1" applyNumberFormat="0" applyFill="1" applyBorder="1" applyAlignment="1">
      <alignment horizontal="general" vertical="center" textRotation="0" wrapText="true" shrinkToFit="false"/>
    </xf>
    <xf xfId="0" fontId="23" numFmtId="0" fillId="9" borderId="16" applyFont="1" applyNumberFormat="0" applyFill="1" applyBorder="1" applyAlignment="1">
      <alignment horizontal="general" vertical="center" textRotation="0" wrapText="true" shrinkToFit="false"/>
    </xf>
    <xf xfId="0" fontId="10" numFmtId="0" fillId="2" borderId="7" applyFont="1" applyNumberFormat="0" applyFill="0" applyBorder="1" applyAlignment="1">
      <alignment horizontal="general" vertical="center" textRotation="0" wrapText="true" shrinkToFit="false"/>
    </xf>
    <xf xfId="0" fontId="10" numFmtId="0" fillId="2" borderId="20" applyFont="1" applyNumberFormat="0" applyFill="0" applyBorder="1" applyAlignment="1">
      <alignment horizontal="center" vertical="center" textRotation="0" wrapText="true" shrinkToFit="false"/>
    </xf>
    <xf xfId="0" fontId="22" numFmtId="0" fillId="9" borderId="21" applyFont="1" applyNumberFormat="0" applyFill="1" applyBorder="1" applyAlignment="1">
      <alignment horizontal="general" vertical="center" textRotation="0" wrapText="true" shrinkToFit="false"/>
    </xf>
    <xf xfId="0" fontId="22" numFmtId="0" fillId="9" borderId="27" applyFont="1" applyNumberFormat="0" applyFill="1" applyBorder="1" applyAlignment="1">
      <alignment horizontal="general" vertical="center" textRotation="0" wrapText="true" shrinkToFit="false"/>
    </xf>
    <xf xfId="0" fontId="22" numFmtId="0" fillId="9" borderId="16" applyFont="1" applyNumberFormat="0" applyFill="1" applyBorder="1" applyAlignment="1">
      <alignment horizontal="general" vertical="center" textRotation="0" wrapText="true" shrinkToFit="false"/>
    </xf>
    <xf xfId="0" fontId="7" numFmtId="164" fillId="2" borderId="16" applyFont="1" applyNumberFormat="1" applyFill="0" applyBorder="1" applyAlignment="1">
      <alignment horizontal="center" vertical="center" textRotation="0" wrapText="true" shrinkToFit="false"/>
    </xf>
    <xf xfId="0" fontId="10" numFmtId="0" fillId="2" borderId="26" applyFont="1" applyNumberFormat="0" applyFill="0" applyBorder="1" applyAlignment="1">
      <alignment horizontal="general" vertical="center" textRotation="0" wrapText="true" shrinkToFit="false"/>
    </xf>
    <xf xfId="0" fontId="10" numFmtId="0" fillId="11" borderId="26" applyFont="1" applyNumberFormat="0" applyFill="1" applyBorder="1" applyAlignment="1">
      <alignment horizontal="general" vertical="center" textRotation="0" wrapText="true" shrinkToFit="false"/>
    </xf>
    <xf xfId="0" fontId="10" numFmtId="0" fillId="11" borderId="20" applyFont="1" applyNumberFormat="0" applyFill="1" applyBorder="1" applyAlignment="1">
      <alignment horizontal="center" vertical="center" textRotation="0" wrapText="true" shrinkToFit="false"/>
    </xf>
    <xf xfId="0" fontId="10" numFmtId="0" fillId="11" borderId="46" applyFont="1" applyNumberFormat="0" applyFill="1" applyBorder="1" applyAlignment="1">
      <alignment horizontal="center" vertical="center" textRotation="0" wrapText="true" shrinkToFit="false"/>
    </xf>
    <xf xfId="0" fontId="16" numFmtId="0" fillId="4" borderId="21" applyFont="1" applyNumberFormat="0" applyFill="1" applyBorder="1" applyAlignment="1">
      <alignment horizontal="left" vertical="center" textRotation="0" wrapText="true" shrinkToFit="false"/>
    </xf>
    <xf xfId="0" fontId="16" numFmtId="0" fillId="4" borderId="27" applyFont="1" applyNumberFormat="0" applyFill="1" applyBorder="1" applyAlignment="1">
      <alignment horizontal="left" vertical="center" textRotation="0" wrapText="true" shrinkToFit="false"/>
    </xf>
    <xf xfId="0" fontId="16" numFmtId="0" fillId="4" borderId="16" applyFont="1" applyNumberFormat="0" applyFill="1" applyBorder="1" applyAlignment="1">
      <alignment horizontal="left" vertical="center" textRotation="0" wrapText="true" shrinkToFit="false"/>
    </xf>
    <xf xfId="0" fontId="16" numFmtId="0" fillId="4" borderId="21" applyFont="1" applyNumberFormat="0" applyFill="1" applyBorder="1" applyAlignment="1">
      <alignment horizontal="general" vertical="center" textRotation="0" wrapText="true" shrinkToFit="false"/>
    </xf>
    <xf xfId="0" fontId="16" numFmtId="0" fillId="4" borderId="27" applyFont="1" applyNumberFormat="0" applyFill="1" applyBorder="1" applyAlignment="1">
      <alignment horizontal="general" vertical="center" textRotation="0" wrapText="true" shrinkToFit="false"/>
    </xf>
    <xf xfId="0" fontId="16" numFmtId="0" fillId="4" borderId="16" applyFont="1" applyNumberFormat="0" applyFill="1" applyBorder="1" applyAlignment="1">
      <alignment horizontal="general" vertical="center" textRotation="0" wrapText="true" shrinkToFit="false"/>
    </xf>
    <xf xfId="0" fontId="10" numFmtId="2" fillId="2" borderId="21" applyFont="1" applyNumberFormat="1" applyFill="0" applyBorder="1" applyAlignment="1">
      <alignment horizontal="left" vertical="center" textRotation="0" wrapText="true" shrinkToFit="false"/>
    </xf>
    <xf xfId="0" fontId="16" numFmtId="0" fillId="4" borderId="21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6" numFmtId="0" fillId="4" borderId="27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6" numFmtId="0" fillId="4" borderId="16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0" numFmtId="0" fillId="11" borderId="36" applyFont="1" applyNumberFormat="0" applyFill="1" applyBorder="1" applyAlignment="1">
      <alignment horizontal="center" vertical="center" textRotation="0" wrapText="true" shrinkToFit="false"/>
    </xf>
    <xf xfId="0" fontId="10" numFmtId="0" fillId="11" borderId="38" applyFont="1" applyNumberFormat="0" applyFill="1" applyBorder="1" applyAlignment="1">
      <alignment horizontal="center" vertical="center" textRotation="0" wrapText="true" shrinkToFit="false"/>
    </xf>
    <xf xfId="0" fontId="10" numFmtId="0" fillId="2" borderId="7" applyFont="1" applyNumberFormat="0" applyFill="0" applyBorder="1" applyAlignment="1">
      <alignment horizontal="center" vertical="center" textRotation="0" wrapText="true" shrinkToFit="false"/>
    </xf>
    <xf xfId="0" fontId="10" numFmtId="0" fillId="2" borderId="29" applyFont="1" applyNumberFormat="0" applyFill="0" applyBorder="1" applyAlignment="1">
      <alignment horizontal="general" vertical="center" textRotation="0" wrapText="true" shrinkToFit="false"/>
    </xf>
    <xf xfId="0" fontId="22" numFmtId="0" fillId="5" borderId="21" applyFont="1" applyNumberFormat="0" applyFill="1" applyBorder="1" applyAlignment="1">
      <alignment horizontal="general" vertical="center" textRotation="0" wrapText="true" shrinkToFit="false"/>
    </xf>
    <xf xfId="0" fontId="22" numFmtId="0" fillId="5" borderId="27" applyFont="1" applyNumberFormat="0" applyFill="1" applyBorder="1" applyAlignment="1">
      <alignment horizontal="general" vertical="center" textRotation="0" wrapText="true" shrinkToFit="false"/>
    </xf>
    <xf xfId="0" fontId="22" numFmtId="0" fillId="5" borderId="16" applyFont="1" applyNumberFormat="0" applyFill="1" applyBorder="1" applyAlignment="1">
      <alignment horizontal="general" vertical="center" textRotation="0" wrapText="true" shrinkToFit="false"/>
    </xf>
    <xf xfId="0" fontId="10" numFmtId="0" fillId="2" borderId="46" applyFont="1" applyNumberFormat="0" applyFill="0" applyBorder="1" applyAlignment="1">
      <alignment horizontal="center" vertical="center" textRotation="0" wrapText="true" shrinkToFit="false"/>
    </xf>
    <xf xfId="0" fontId="10" numFmtId="0" fillId="2" borderId="2" applyFont="1" applyNumberFormat="0" applyFill="0" applyBorder="1" applyAlignment="1">
      <alignment horizontal="center" vertical="center" textRotation="0" wrapText="true" shrinkToFit="false"/>
    </xf>
    <xf xfId="0" fontId="10" numFmtId="0" fillId="2" borderId="0" applyFont="1" applyNumberFormat="0" applyFill="0" applyBorder="0" applyAlignment="1">
      <alignment horizontal="center" vertical="center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116"/>
  <sheetViews>
    <sheetView tabSelected="1" workbookViewId="0" zoomScale="90" zoomScaleNormal="90" showGridLines="true" showRowColHeaders="1">
      <selection activeCell="D66" sqref="D66"/>
    </sheetView>
  </sheetViews>
  <sheetFormatPr defaultRowHeight="14.4" outlineLevelRow="0" outlineLevelCol="0"/>
  <cols>
    <col min="1" max="1" width="11.5546875" hidden="true" customWidth="true" style="1"/>
    <col min="2" max="2" width="24" customWidth="true" style="1"/>
    <col min="3" max="3" width="41.88671875" customWidth="true" style="1"/>
    <col min="4" max="4" width="38.6640625" customWidth="true" style="1"/>
    <col min="5" max="5" width="36.5546875" customWidth="true" style="206"/>
    <col min="6" max="6" width="36.5546875" customWidth="true" style="281"/>
    <col min="7" max="7" width="25.109375" customWidth="true" style="2"/>
    <col min="8" max="8" width="20.88671875" customWidth="true" style="3"/>
    <col min="9" max="9" width="25.88671875" customWidth="true" style="201"/>
    <col min="10" max="10" width="16.109375" customWidth="true" style="4"/>
  </cols>
  <sheetData>
    <row r="1" spans="1:13">
      <c r="B1" s="5"/>
      <c r="C1" s="6"/>
      <c r="D1" s="6"/>
      <c r="E1" s="202"/>
      <c r="F1" s="212"/>
      <c r="G1" s="7"/>
      <c r="H1" s="8"/>
      <c r="I1" s="196"/>
      <c r="J1" s="9"/>
    </row>
    <row r="2" spans="1:13" customHeight="1" ht="46.2">
      <c r="B2" s="10" t="s">
        <v>0</v>
      </c>
      <c r="C2" s="19"/>
      <c r="D2" s="19"/>
      <c r="E2" s="203"/>
      <c r="F2" s="209"/>
      <c r="G2" s="19"/>
      <c r="H2" s="19"/>
      <c r="I2" s="194"/>
      <c r="J2" s="19"/>
    </row>
    <row r="3" spans="1:13">
      <c r="B3" s="11"/>
      <c r="C3" s="12"/>
      <c r="D3" s="13"/>
      <c r="E3" s="204"/>
      <c r="F3" s="213"/>
      <c r="G3" s="14"/>
      <c r="H3" s="15"/>
      <c r="I3" s="197"/>
      <c r="J3" s="16"/>
    </row>
    <row r="4" spans="1:13" customHeight="1" ht="26.4">
      <c r="B4" s="11"/>
      <c r="C4" s="283" t="s">
        <v>1</v>
      </c>
      <c r="D4" s="283"/>
      <c r="E4" s="204"/>
      <c r="F4" s="213"/>
      <c r="G4" s="14"/>
      <c r="H4" s="15"/>
      <c r="I4" s="197"/>
      <c r="J4" s="17"/>
    </row>
    <row r="5" spans="1:13" customHeight="1" ht="18.6">
      <c r="B5" s="284"/>
      <c r="C5" s="284"/>
      <c r="D5" s="284"/>
      <c r="E5" s="204"/>
      <c r="F5" s="213"/>
      <c r="G5" s="14"/>
      <c r="H5" s="15"/>
      <c r="I5" s="197"/>
      <c r="J5" s="16"/>
    </row>
    <row r="6" spans="1:13" customHeight="1" ht="24">
      <c r="B6" s="18"/>
      <c r="C6" s="19"/>
      <c r="D6" s="19"/>
      <c r="E6" s="205"/>
      <c r="F6" s="210"/>
      <c r="G6" s="20" t="s">
        <v>2</v>
      </c>
      <c r="H6" s="21"/>
      <c r="I6" s="195" t="s">
        <v>2</v>
      </c>
      <c r="J6" s="22">
        <v>75</v>
      </c>
    </row>
    <row r="7" spans="1:13" customHeight="1" ht="20.4">
      <c r="B7" s="285"/>
      <c r="C7" s="285"/>
      <c r="D7" s="285"/>
      <c r="E7" s="23"/>
      <c r="F7" s="214"/>
      <c r="G7" s="24"/>
      <c r="H7" s="25"/>
      <c r="I7" s="198"/>
      <c r="J7" s="26"/>
    </row>
    <row r="8" spans="1:13" customHeight="1" ht="25.2">
      <c r="B8" s="27" t="s">
        <v>3</v>
      </c>
      <c r="C8" s="27" t="s">
        <v>4</v>
      </c>
      <c r="D8" s="27" t="s">
        <v>5</v>
      </c>
      <c r="E8" s="27" t="s">
        <v>6</v>
      </c>
      <c r="F8" s="211" t="s">
        <v>7</v>
      </c>
      <c r="G8" s="27" t="s">
        <v>8</v>
      </c>
      <c r="H8" s="28" t="s">
        <v>9</v>
      </c>
      <c r="I8" s="27" t="s">
        <v>10</v>
      </c>
      <c r="J8" s="29" t="s">
        <v>11</v>
      </c>
    </row>
    <row r="9" spans="1:13" customHeight="1" ht="25.2">
      <c r="B9" s="286" t="s">
        <v>12</v>
      </c>
      <c r="C9" s="286"/>
      <c r="D9" s="286"/>
      <c r="E9" s="30"/>
      <c r="F9" s="215"/>
      <c r="G9" s="31"/>
      <c r="H9" s="32"/>
      <c r="I9" s="199"/>
      <c r="J9" s="22">
        <v>70</v>
      </c>
    </row>
    <row r="10" spans="1:13" customHeight="1" ht="25.2" s="33" customFormat="1">
      <c r="B10" s="287" t="s">
        <v>13</v>
      </c>
      <c r="C10" s="287"/>
      <c r="D10" s="287"/>
      <c r="E10" s="34"/>
      <c r="F10" s="216"/>
      <c r="G10" s="35"/>
      <c r="H10" s="36"/>
      <c r="I10" s="200"/>
      <c r="J10" s="22">
        <v>77</v>
      </c>
      <c r="M10" s="282"/>
    </row>
    <row r="11" spans="1:13" customHeight="1" ht="27.6">
      <c r="A11" s="288">
        <v>1</v>
      </c>
      <c r="B11" s="298" t="s">
        <v>14</v>
      </c>
      <c r="C11" s="38" t="s">
        <v>15</v>
      </c>
      <c r="D11" s="39" t="s">
        <v>16</v>
      </c>
      <c r="E11" s="40" t="s">
        <v>17</v>
      </c>
      <c r="F11" s="217">
        <v>0</v>
      </c>
      <c r="G11" s="41">
        <v>309</v>
      </c>
      <c r="H11" s="186">
        <v>1.7857142857143</v>
      </c>
      <c r="I11" s="42">
        <f>(1.8/1.8)*G11</f>
        <v>0</v>
      </c>
      <c r="J11" s="290">
        <v>100</v>
      </c>
    </row>
    <row r="12" spans="1:13" customHeight="1" ht="27">
      <c r="A12" s="288"/>
      <c r="B12" s="298"/>
      <c r="C12" s="44" t="s">
        <v>18</v>
      </c>
      <c r="D12" s="45" t="s">
        <v>19</v>
      </c>
      <c r="E12" s="46" t="s">
        <v>20</v>
      </c>
      <c r="F12" s="218">
        <v>0</v>
      </c>
      <c r="G12" s="47">
        <v>1</v>
      </c>
      <c r="H12" s="187">
        <v>1.7857142857143</v>
      </c>
      <c r="I12" s="42">
        <f>(1.8/1.8)*G12</f>
        <v>0</v>
      </c>
      <c r="J12" s="290"/>
    </row>
    <row r="13" spans="1:13" customHeight="1" ht="32.4">
      <c r="A13" s="288">
        <v>2</v>
      </c>
      <c r="B13" s="299" t="s">
        <v>21</v>
      </c>
      <c r="C13" s="44" t="s">
        <v>22</v>
      </c>
      <c r="D13" s="45" t="s">
        <v>23</v>
      </c>
      <c r="E13" s="49" t="s">
        <v>24</v>
      </c>
      <c r="F13" s="219">
        <v>0</v>
      </c>
      <c r="G13" s="41">
        <v>-5</v>
      </c>
      <c r="H13" s="186">
        <v>1.1904761904762</v>
      </c>
      <c r="I13" s="42">
        <f>(1.8/1.8)*G13</f>
        <v>0</v>
      </c>
      <c r="J13" s="290">
        <v>32</v>
      </c>
    </row>
    <row r="14" spans="1:13" customHeight="1" ht="32.4">
      <c r="A14" s="288"/>
      <c r="B14" s="299"/>
      <c r="C14" s="44" t="s">
        <v>25</v>
      </c>
      <c r="D14" s="45" t="s">
        <v>26</v>
      </c>
      <c r="E14" s="173"/>
      <c r="F14" s="220">
        <v>0</v>
      </c>
      <c r="G14" s="68">
        <v>11</v>
      </c>
      <c r="H14" s="188">
        <v>1.1904761904762</v>
      </c>
      <c r="I14" s="42">
        <f>(1.8/1.8)*G14</f>
        <v>0</v>
      </c>
      <c r="J14" s="290"/>
    </row>
    <row r="15" spans="1:13" customHeight="1" ht="33">
      <c r="A15" s="288"/>
      <c r="B15" s="299"/>
      <c r="C15" s="44" t="s">
        <v>27</v>
      </c>
      <c r="D15" s="45" t="s">
        <v>28</v>
      </c>
      <c r="E15" s="50" t="s">
        <v>29</v>
      </c>
      <c r="F15" s="221">
        <v>0</v>
      </c>
      <c r="G15" s="47">
        <v>54</v>
      </c>
      <c r="H15" s="187">
        <v>1.1904761904762</v>
      </c>
      <c r="I15" s="42">
        <f>(1.8/1.8)*G15</f>
        <v>0</v>
      </c>
      <c r="J15" s="290"/>
    </row>
    <row r="16" spans="1:13" customHeight="1" ht="22.2">
      <c r="A16" s="293">
        <v>3</v>
      </c>
      <c r="B16" s="294" t="s">
        <v>30</v>
      </c>
      <c r="C16" s="303" t="s">
        <v>31</v>
      </c>
      <c r="D16" s="45" t="s">
        <v>32</v>
      </c>
      <c r="E16" s="51" t="s">
        <v>33</v>
      </c>
      <c r="F16" s="222">
        <v>0</v>
      </c>
      <c r="G16" s="41">
        <v>33</v>
      </c>
      <c r="H16" s="186">
        <v>0.29761904761905</v>
      </c>
      <c r="I16" s="300">
        <f>((H16/9)*G16)+((H17/0.9)*G17)+((H21/0.9)*G18)</f>
        <v>0</v>
      </c>
      <c r="J16" s="297">
        <v>100</v>
      </c>
    </row>
    <row r="17" spans="1:13" customHeight="1" ht="18">
      <c r="A17" s="293"/>
      <c r="B17" s="295"/>
      <c r="C17" s="304"/>
      <c r="D17" s="45" t="s">
        <v>34</v>
      </c>
      <c r="E17" s="52" t="s">
        <v>35</v>
      </c>
      <c r="F17" s="223">
        <v>0</v>
      </c>
      <c r="G17" s="53">
        <v>26</v>
      </c>
      <c r="H17" s="189">
        <v>0.29761904761905</v>
      </c>
      <c r="I17" s="301"/>
      <c r="J17" s="297"/>
    </row>
    <row r="18" spans="1:13" customHeight="1" ht="18">
      <c r="A18" s="293"/>
      <c r="B18" s="295"/>
      <c r="C18" s="304"/>
      <c r="D18" s="174" t="s">
        <v>36</v>
      </c>
      <c r="E18" s="175" t="s">
        <v>37</v>
      </c>
      <c r="F18" s="224">
        <v>0</v>
      </c>
      <c r="G18" s="47">
        <v>27</v>
      </c>
      <c r="H18" s="190">
        <v>0.29761904761905</v>
      </c>
      <c r="I18" s="302"/>
      <c r="J18" s="297"/>
    </row>
    <row r="19" spans="1:13" customHeight="1" ht="34.8">
      <c r="A19" s="293"/>
      <c r="B19" s="295"/>
      <c r="C19" s="178" t="s">
        <v>38</v>
      </c>
      <c r="D19" s="174" t="s">
        <v>28</v>
      </c>
      <c r="E19" s="175" t="s">
        <v>35</v>
      </c>
      <c r="F19" s="224">
        <v>0</v>
      </c>
      <c r="G19" s="47">
        <v>54</v>
      </c>
      <c r="H19" s="190">
        <v>0.89285714285714</v>
      </c>
      <c r="I19" s="22">
        <f>(0.9/0.9)*G19</f>
        <v>0</v>
      </c>
      <c r="J19" s="297"/>
    </row>
    <row r="20" spans="1:13" customHeight="1" ht="39.6">
      <c r="A20" s="293"/>
      <c r="B20" s="295"/>
      <c r="C20" s="178" t="s">
        <v>39</v>
      </c>
      <c r="D20" s="174" t="s">
        <v>40</v>
      </c>
      <c r="E20" s="175" t="s">
        <v>35</v>
      </c>
      <c r="F20" s="224">
        <v>0</v>
      </c>
      <c r="G20" s="47">
        <v>28</v>
      </c>
      <c r="H20" s="190">
        <v>0.89285714285714</v>
      </c>
      <c r="I20" s="22">
        <f>(0.9/0.9)*G20</f>
        <v>0</v>
      </c>
      <c r="J20" s="297"/>
    </row>
    <row r="21" spans="1:13" customHeight="1" ht="25.2">
      <c r="A21" s="293"/>
      <c r="B21" s="296"/>
      <c r="C21" s="177" t="s">
        <v>41</v>
      </c>
      <c r="D21" s="54" t="s">
        <v>42</v>
      </c>
      <c r="E21" s="55" t="s">
        <v>35</v>
      </c>
      <c r="F21" s="225">
        <v>0</v>
      </c>
      <c r="G21" s="56">
        <v>9</v>
      </c>
      <c r="H21" s="187">
        <v>0.89285714285714</v>
      </c>
      <c r="I21" s="22">
        <f>(0.9/0.9)*G21</f>
        <v>0</v>
      </c>
      <c r="J21" s="297"/>
    </row>
    <row r="22" spans="1:13" customHeight="1" ht="26.25">
      <c r="A22" s="57"/>
      <c r="B22" s="287" t="s">
        <v>43</v>
      </c>
      <c r="C22" s="291"/>
      <c r="D22" s="292"/>
      <c r="E22" s="58"/>
      <c r="F22" s="226"/>
      <c r="G22" s="59"/>
      <c r="H22" s="191"/>
      <c r="I22" s="60"/>
      <c r="J22" s="22">
        <v>100</v>
      </c>
    </row>
    <row r="23" spans="1:13" customHeight="1" ht="34.2">
      <c r="A23" s="288">
        <v>4</v>
      </c>
      <c r="B23" s="289" t="s">
        <v>44</v>
      </c>
      <c r="C23" s="61" t="s">
        <v>45</v>
      </c>
      <c r="D23" s="39" t="s">
        <v>46</v>
      </c>
      <c r="E23" s="62" t="s">
        <v>47</v>
      </c>
      <c r="F23" s="227">
        <v>0</v>
      </c>
      <c r="G23" s="41">
        <v>14</v>
      </c>
      <c r="H23" s="63">
        <v>0.89285714285714</v>
      </c>
      <c r="I23" s="43">
        <f>(0.9/0.9)*G23</f>
        <v>0</v>
      </c>
      <c r="J23" s="290">
        <v>100</v>
      </c>
    </row>
    <row r="24" spans="1:13" customHeight="1" ht="39">
      <c r="A24" s="288"/>
      <c r="B24" s="289"/>
      <c r="C24" s="64" t="s">
        <v>48</v>
      </c>
      <c r="D24" s="45" t="s">
        <v>49</v>
      </c>
      <c r="E24" s="65" t="s">
        <v>50</v>
      </c>
      <c r="F24" s="228">
        <v>0</v>
      </c>
      <c r="G24" s="53">
        <v>5</v>
      </c>
      <c r="H24" s="63">
        <v>0.89285714285714</v>
      </c>
      <c r="I24" s="43">
        <f>(0.9/0.9)*G24</f>
        <v>0</v>
      </c>
      <c r="J24" s="290"/>
    </row>
    <row r="25" spans="1:13" customHeight="1" ht="56.4">
      <c r="A25" s="288"/>
      <c r="B25" s="289"/>
      <c r="C25" s="64" t="s">
        <v>51</v>
      </c>
      <c r="D25" s="45" t="s">
        <v>52</v>
      </c>
      <c r="E25" s="65" t="s">
        <v>53</v>
      </c>
      <c r="F25" s="228">
        <v>0</v>
      </c>
      <c r="G25" s="53">
        <v>9</v>
      </c>
      <c r="H25" s="63">
        <v>0.89285714285714</v>
      </c>
      <c r="I25" s="43">
        <f>(0.9/0.9)*G25</f>
        <v>0</v>
      </c>
      <c r="J25" s="290"/>
    </row>
    <row r="26" spans="1:13" customHeight="1" ht="36.6">
      <c r="A26" s="288"/>
      <c r="B26" s="289"/>
      <c r="C26" s="66" t="s">
        <v>54</v>
      </c>
      <c r="D26" s="54" t="s">
        <v>55</v>
      </c>
      <c r="E26" s="67" t="s">
        <v>35</v>
      </c>
      <c r="F26" s="229">
        <v>0</v>
      </c>
      <c r="G26" s="56">
        <v>9</v>
      </c>
      <c r="H26" s="63">
        <v>0.89285714285714</v>
      </c>
      <c r="I26" s="43">
        <f>(0.9/0.9)*G26</f>
        <v>0</v>
      </c>
      <c r="J26" s="290"/>
    </row>
    <row r="27" spans="1:13" customHeight="1" ht="20.4">
      <c r="B27" s="287" t="s">
        <v>56</v>
      </c>
      <c r="C27" s="291"/>
      <c r="D27" s="292"/>
      <c r="E27" s="58"/>
      <c r="F27" s="226"/>
      <c r="G27" s="59"/>
      <c r="H27" s="191"/>
      <c r="I27" s="68"/>
      <c r="J27" s="22">
        <v>66</v>
      </c>
    </row>
    <row r="28" spans="1:13" customHeight="1" ht="36">
      <c r="A28" s="288">
        <v>5</v>
      </c>
      <c r="B28" s="305" t="s">
        <v>57</v>
      </c>
      <c r="C28" s="61" t="s">
        <v>58</v>
      </c>
      <c r="D28" s="61" t="s">
        <v>59</v>
      </c>
      <c r="E28" s="69" t="s">
        <v>60</v>
      </c>
      <c r="F28" s="230">
        <v>0</v>
      </c>
      <c r="G28" s="41">
        <v>10</v>
      </c>
      <c r="H28" s="70">
        <v>0.71428571428571</v>
      </c>
      <c r="I28" s="22">
        <f>(0.9/0.9)*G28</f>
        <v>0</v>
      </c>
      <c r="J28" s="290">
        <v>66</v>
      </c>
    </row>
    <row r="29" spans="1:13" customHeight="1" ht="19.8">
      <c r="A29" s="288"/>
      <c r="B29" s="306"/>
      <c r="C29" s="308" t="s">
        <v>61</v>
      </c>
      <c r="D29" s="64" t="s">
        <v>62</v>
      </c>
      <c r="E29" s="71" t="s">
        <v>63</v>
      </c>
      <c r="F29" s="231">
        <v>0</v>
      </c>
      <c r="G29" s="53">
        <v>24</v>
      </c>
      <c r="H29" s="72">
        <v>0.23809523809524</v>
      </c>
      <c r="I29" s="309">
        <f>((0.3/0.9)*G29)+((0.3/0.3)*G30)+((0.3/0.3)*G31)</f>
        <v>0</v>
      </c>
      <c r="J29" s="290"/>
    </row>
    <row r="30" spans="1:13" customHeight="1" ht="19.8">
      <c r="A30" s="288"/>
      <c r="B30" s="306"/>
      <c r="C30" s="308"/>
      <c r="D30" s="64" t="s">
        <v>64</v>
      </c>
      <c r="E30" s="71" t="s">
        <v>65</v>
      </c>
      <c r="F30" s="231">
        <v>0</v>
      </c>
      <c r="G30" s="53">
        <v>8</v>
      </c>
      <c r="H30" s="73">
        <v>0.23809523809524</v>
      </c>
      <c r="I30" s="309"/>
      <c r="J30" s="290"/>
    </row>
    <row r="31" spans="1:13" customHeight="1" ht="19.8">
      <c r="A31" s="288"/>
      <c r="B31" s="306"/>
      <c r="C31" s="308"/>
      <c r="D31" s="64" t="s">
        <v>66</v>
      </c>
      <c r="E31" s="71" t="s">
        <v>67</v>
      </c>
      <c r="F31" s="231">
        <v>0</v>
      </c>
      <c r="G31" s="53">
        <v>24</v>
      </c>
      <c r="H31" s="74">
        <v>0.23809523809524</v>
      </c>
      <c r="I31" s="309"/>
      <c r="J31" s="290"/>
    </row>
    <row r="32" spans="1:13" customHeight="1" ht="30.6">
      <c r="A32" s="37"/>
      <c r="B32" s="306"/>
      <c r="C32" s="308" t="s">
        <v>68</v>
      </c>
      <c r="D32" s="64" t="s">
        <v>69</v>
      </c>
      <c r="E32" s="71" t="s">
        <v>70</v>
      </c>
      <c r="F32" s="231">
        <v>0</v>
      </c>
      <c r="G32" s="53">
        <v>2</v>
      </c>
      <c r="H32" s="72">
        <v>0.23809523809524</v>
      </c>
      <c r="I32" s="309">
        <f>((0.3/0.9)*G32)+((0.3/0.9)*G33)+((0.3/0.9)*G34)</f>
        <v>0</v>
      </c>
      <c r="J32" s="290"/>
    </row>
    <row r="33" spans="1:13" customHeight="1" ht="20.4">
      <c r="A33" s="37"/>
      <c r="B33" s="306"/>
      <c r="C33" s="308"/>
      <c r="D33" s="64" t="s">
        <v>71</v>
      </c>
      <c r="E33" s="71" t="s">
        <v>72</v>
      </c>
      <c r="F33" s="231">
        <v>0</v>
      </c>
      <c r="G33" s="53">
        <v>91</v>
      </c>
      <c r="H33" s="73">
        <v>0.23809523809524</v>
      </c>
      <c r="I33" s="309"/>
      <c r="J33" s="290"/>
    </row>
    <row r="34" spans="1:13" customHeight="1" ht="20.4">
      <c r="A34" s="37"/>
      <c r="B34" s="306"/>
      <c r="C34" s="308"/>
      <c r="D34" s="64" t="s">
        <v>73</v>
      </c>
      <c r="E34" s="71" t="s">
        <v>74</v>
      </c>
      <c r="F34" s="231">
        <v>0</v>
      </c>
      <c r="G34" s="53">
        <v>0</v>
      </c>
      <c r="H34" s="74">
        <v>0.23809523809524</v>
      </c>
      <c r="I34" s="309"/>
      <c r="J34" s="290"/>
    </row>
    <row r="35" spans="1:13" customHeight="1" ht="23.4">
      <c r="A35" s="37"/>
      <c r="B35" s="306"/>
      <c r="C35" s="66" t="s">
        <v>75</v>
      </c>
      <c r="D35" s="75" t="s">
        <v>76</v>
      </c>
      <c r="E35" s="76" t="s">
        <v>35</v>
      </c>
      <c r="F35" s="232">
        <v>0</v>
      </c>
      <c r="G35" s="56">
        <v>22</v>
      </c>
      <c r="H35" s="70">
        <v>0.71428571428571</v>
      </c>
      <c r="I35" s="22">
        <f>(0.7/0.7)*G35</f>
        <v>0</v>
      </c>
      <c r="J35" s="290"/>
    </row>
    <row r="36" spans="1:13" customHeight="1" ht="39.6">
      <c r="A36" s="37"/>
      <c r="B36" s="307"/>
      <c r="C36" s="66" t="s">
        <v>77</v>
      </c>
      <c r="D36" s="75" t="s">
        <v>78</v>
      </c>
      <c r="E36" s="76" t="s">
        <v>35</v>
      </c>
      <c r="F36" s="232">
        <v>0</v>
      </c>
      <c r="G36" s="56">
        <v>8</v>
      </c>
      <c r="H36" s="70">
        <v>0.71428571428571</v>
      </c>
      <c r="I36" s="22">
        <f>(0.7/0.7)*G36</f>
        <v>0</v>
      </c>
      <c r="J36" s="290"/>
    </row>
    <row r="37" spans="1:13" customHeight="1" ht="20.4">
      <c r="B37" s="287" t="s">
        <v>79</v>
      </c>
      <c r="C37" s="291"/>
      <c r="D37" s="292"/>
      <c r="E37" s="58"/>
      <c r="F37" s="226"/>
      <c r="G37" s="59"/>
      <c r="H37" s="191"/>
      <c r="I37" s="68"/>
      <c r="J37" s="22">
        <v>58</v>
      </c>
    </row>
    <row r="38" spans="1:13" customHeight="1" ht="33.6">
      <c r="A38" s="37">
        <v>6</v>
      </c>
      <c r="B38" s="48" t="s">
        <v>80</v>
      </c>
      <c r="C38" s="77" t="s">
        <v>81</v>
      </c>
      <c r="D38" s="48" t="s">
        <v>82</v>
      </c>
      <c r="E38" s="78" t="s">
        <v>17</v>
      </c>
      <c r="F38" s="233">
        <v>0</v>
      </c>
      <c r="G38" s="22">
        <v>0</v>
      </c>
      <c r="H38" s="79">
        <v>3.5714285714286</v>
      </c>
      <c r="I38" s="22">
        <f>(3.6/3.6)*G38</f>
        <v>0</v>
      </c>
      <c r="J38" s="22">
        <v>100</v>
      </c>
    </row>
    <row r="39" spans="1:13" customHeight="1" ht="51">
      <c r="A39" s="37">
        <v>7</v>
      </c>
      <c r="B39" s="48" t="s">
        <v>83</v>
      </c>
      <c r="C39" s="48" t="s">
        <v>84</v>
      </c>
      <c r="D39" s="48" t="s">
        <v>85</v>
      </c>
      <c r="E39" s="78" t="s">
        <v>86</v>
      </c>
      <c r="F39" s="233">
        <v>0</v>
      </c>
      <c r="G39" s="22">
        <v>0</v>
      </c>
      <c r="H39" s="79">
        <v>3.5714285714286</v>
      </c>
      <c r="I39" s="22">
        <f>(3.6/3.6)*G39</f>
        <v>0</v>
      </c>
      <c r="J39" s="22">
        <v>31</v>
      </c>
    </row>
    <row r="40" spans="1:13" customHeight="1" ht="40.8">
      <c r="A40" s="37">
        <v>8</v>
      </c>
      <c r="B40" s="48" t="s">
        <v>87</v>
      </c>
      <c r="C40" s="48" t="s">
        <v>88</v>
      </c>
      <c r="D40" s="48" t="s">
        <v>89</v>
      </c>
      <c r="E40" s="78" t="s">
        <v>90</v>
      </c>
      <c r="F40" s="233">
        <v>0</v>
      </c>
      <c r="G40" s="22">
        <v>0</v>
      </c>
      <c r="H40" s="79">
        <v>3.5714285714286</v>
      </c>
      <c r="I40" s="22">
        <f>(3.6/3.6)*G40</f>
        <v>0</v>
      </c>
      <c r="J40" s="22">
        <v>0</v>
      </c>
    </row>
    <row r="41" spans="1:13" customHeight="1" ht="32.4">
      <c r="A41" s="37">
        <v>9</v>
      </c>
      <c r="B41" s="48" t="s">
        <v>91</v>
      </c>
      <c r="C41" s="48" t="s">
        <v>92</v>
      </c>
      <c r="D41" s="48" t="s">
        <v>93</v>
      </c>
      <c r="E41" s="78" t="s">
        <v>94</v>
      </c>
      <c r="F41" s="233">
        <v>0</v>
      </c>
      <c r="G41" s="22">
        <v>1</v>
      </c>
      <c r="H41" s="79">
        <v>3.5714285714286</v>
      </c>
      <c r="I41" s="22">
        <f>(3.6/3.6)*G41</f>
        <v>0</v>
      </c>
      <c r="J41" s="22">
        <v>100</v>
      </c>
    </row>
    <row r="42" spans="1:13" customHeight="1" ht="30.6">
      <c r="B42" s="313" t="s">
        <v>95</v>
      </c>
      <c r="C42" s="314"/>
      <c r="D42" s="315"/>
      <c r="E42" s="80"/>
      <c r="F42" s="234"/>
      <c r="G42" s="81"/>
      <c r="H42" s="191"/>
      <c r="I42" s="68"/>
      <c r="J42" s="22">
        <v>8</v>
      </c>
    </row>
    <row r="43" spans="1:13" customHeight="1" ht="25.8">
      <c r="A43" s="288">
        <v>10</v>
      </c>
      <c r="B43" s="305" t="s">
        <v>96</v>
      </c>
      <c r="C43" s="310" t="s">
        <v>97</v>
      </c>
      <c r="D43" s="83" t="s">
        <v>98</v>
      </c>
      <c r="E43" s="207" t="s">
        <v>35</v>
      </c>
      <c r="F43" s="235">
        <v>0</v>
      </c>
      <c r="G43" s="41">
        <v>2</v>
      </c>
      <c r="H43" s="85">
        <v>0.71428571428571</v>
      </c>
      <c r="I43" s="300">
        <f>((H43/0.7)*G43)+((H44/0.7)*G44)+((H45/0.7)*G45)+((H46/0.7)*G46)+((H47/0.7)*G47)</f>
        <v>0</v>
      </c>
      <c r="J43" s="290">
        <v>8</v>
      </c>
    </row>
    <row r="44" spans="1:13" customHeight="1" ht="25.8">
      <c r="A44" s="288"/>
      <c r="B44" s="306"/>
      <c r="C44" s="311"/>
      <c r="D44" s="179" t="s">
        <v>99</v>
      </c>
      <c r="E44" s="180" t="s">
        <v>35</v>
      </c>
      <c r="F44" s="236">
        <v>0</v>
      </c>
      <c r="G44" s="68">
        <v>0</v>
      </c>
      <c r="H44" s="85">
        <v>0.71428571428571</v>
      </c>
      <c r="I44" s="301"/>
      <c r="J44" s="290"/>
    </row>
    <row r="45" spans="1:13" customHeight="1" ht="25.8">
      <c r="A45" s="288"/>
      <c r="B45" s="306"/>
      <c r="C45" s="311"/>
      <c r="D45" s="179" t="s">
        <v>100</v>
      </c>
      <c r="E45" s="180" t="s">
        <v>35</v>
      </c>
      <c r="F45" s="236">
        <v>0</v>
      </c>
      <c r="G45" s="68">
        <v>2</v>
      </c>
      <c r="H45" s="85">
        <v>0.71428571428571</v>
      </c>
      <c r="I45" s="301"/>
      <c r="J45" s="290"/>
    </row>
    <row r="46" spans="1:13" customHeight="1" ht="25.8">
      <c r="A46" s="288"/>
      <c r="B46" s="306"/>
      <c r="C46" s="311"/>
      <c r="D46" s="179" t="s">
        <v>101</v>
      </c>
      <c r="E46" s="180" t="s">
        <v>35</v>
      </c>
      <c r="F46" s="236">
        <v>0</v>
      </c>
      <c r="G46" s="68">
        <v>0</v>
      </c>
      <c r="H46" s="85">
        <v>0.71428571428571</v>
      </c>
      <c r="I46" s="301"/>
      <c r="J46" s="290"/>
    </row>
    <row r="47" spans="1:13" customHeight="1" ht="23.4">
      <c r="A47" s="288"/>
      <c r="B47" s="307"/>
      <c r="C47" s="312"/>
      <c r="D47" s="87" t="s">
        <v>102</v>
      </c>
      <c r="E47" s="208" t="s">
        <v>35</v>
      </c>
      <c r="F47" s="237">
        <v>0</v>
      </c>
      <c r="G47" s="56">
        <v>0</v>
      </c>
      <c r="H47" s="85">
        <v>0.71428571428571</v>
      </c>
      <c r="I47" s="302"/>
      <c r="J47" s="290"/>
    </row>
    <row r="48" spans="1:13" customHeight="1" ht="20.4">
      <c r="B48" s="318" t="s">
        <v>103</v>
      </c>
      <c r="C48" s="319"/>
      <c r="D48" s="320"/>
      <c r="E48" s="89"/>
      <c r="F48" s="238"/>
      <c r="G48" s="90"/>
      <c r="H48" s="192"/>
      <c r="I48" s="68"/>
      <c r="J48" s="22">
        <v>100</v>
      </c>
    </row>
    <row r="49" spans="1:13" customHeight="1" ht="26.7">
      <c r="A49" s="293">
        <v>11</v>
      </c>
      <c r="B49" s="294" t="s">
        <v>104</v>
      </c>
      <c r="C49" s="82" t="s">
        <v>105</v>
      </c>
      <c r="D49" s="61" t="s">
        <v>106</v>
      </c>
      <c r="E49" s="92" t="s">
        <v>107</v>
      </c>
      <c r="F49" s="239">
        <v>0</v>
      </c>
      <c r="G49" s="41">
        <v>3</v>
      </c>
      <c r="H49" s="93">
        <v>1.7857142857143</v>
      </c>
      <c r="I49" s="43">
        <f>(1.8/1.8)*G49</f>
        <v>0</v>
      </c>
      <c r="J49" s="300">
        <v>100</v>
      </c>
    </row>
    <row r="50" spans="1:13" customHeight="1" ht="34.8">
      <c r="A50" s="293"/>
      <c r="B50" s="296"/>
      <c r="C50" s="86" t="s">
        <v>108</v>
      </c>
      <c r="D50" s="66" t="s">
        <v>109</v>
      </c>
      <c r="E50" s="94" t="s">
        <v>35</v>
      </c>
      <c r="F50" s="240">
        <v>0</v>
      </c>
      <c r="G50" s="56">
        <v>10</v>
      </c>
      <c r="H50" s="93">
        <v>1.7857142857143</v>
      </c>
      <c r="I50" s="43">
        <f>(1.8/1.8)*G50</f>
        <v>0</v>
      </c>
      <c r="J50" s="302"/>
    </row>
    <row r="51" spans="1:13" customHeight="1" ht="30.6">
      <c r="B51" s="287" t="s">
        <v>110</v>
      </c>
      <c r="C51" s="291"/>
      <c r="D51" s="292"/>
      <c r="E51" s="58"/>
      <c r="F51" s="226"/>
      <c r="G51" s="59"/>
      <c r="H51" s="191"/>
      <c r="I51" s="68"/>
      <c r="J51" s="22">
        <v>100</v>
      </c>
    </row>
    <row r="52" spans="1:13" customHeight="1" ht="37.8">
      <c r="A52" s="288">
        <v>12</v>
      </c>
      <c r="B52" s="316" t="s">
        <v>111</v>
      </c>
      <c r="C52" s="61" t="s">
        <v>112</v>
      </c>
      <c r="D52" s="61" t="s">
        <v>113</v>
      </c>
      <c r="E52" s="95" t="s">
        <v>114</v>
      </c>
      <c r="F52" s="241">
        <v>0</v>
      </c>
      <c r="G52" s="41">
        <v>11</v>
      </c>
      <c r="H52" s="85">
        <v>1.7857142857143</v>
      </c>
      <c r="I52" s="43">
        <f>(1.8/1.8)*G52</f>
        <v>0</v>
      </c>
      <c r="J52" s="290">
        <v>100</v>
      </c>
    </row>
    <row r="53" spans="1:13" customHeight="1" ht="37.8">
      <c r="A53" s="288"/>
      <c r="B53" s="316"/>
      <c r="C53" s="317" t="s">
        <v>115</v>
      </c>
      <c r="D53" s="176" t="s">
        <v>116</v>
      </c>
      <c r="E53" s="181" t="s">
        <v>117</v>
      </c>
      <c r="F53" s="242">
        <v>0</v>
      </c>
      <c r="G53" s="68">
        <v>6</v>
      </c>
      <c r="H53" s="85">
        <v>0.89285714285714</v>
      </c>
      <c r="I53" s="43">
        <f>(0.9/0.9)*G53</f>
        <v>0</v>
      </c>
      <c r="J53" s="290"/>
    </row>
    <row r="54" spans="1:13" customHeight="1" ht="18.6">
      <c r="A54" s="288"/>
      <c r="B54" s="316"/>
      <c r="C54" s="307"/>
      <c r="D54" s="66" t="s">
        <v>118</v>
      </c>
      <c r="E54" s="96" t="s">
        <v>35</v>
      </c>
      <c r="F54" s="243">
        <v>0</v>
      </c>
      <c r="G54" s="56">
        <v>3</v>
      </c>
      <c r="H54" s="85">
        <v>0.89285714285714</v>
      </c>
      <c r="I54" s="43">
        <f>(0.9/0.9)*G54</f>
        <v>0</v>
      </c>
      <c r="J54" s="290"/>
    </row>
    <row r="55" spans="1:13" customHeight="1" ht="30.6">
      <c r="B55" s="329" t="s">
        <v>119</v>
      </c>
      <c r="C55" s="330"/>
      <c r="D55" s="331"/>
      <c r="E55" s="97"/>
      <c r="F55" s="244"/>
      <c r="G55" s="98"/>
      <c r="H55" s="191"/>
      <c r="I55" s="68"/>
      <c r="J55" s="22">
        <v>62</v>
      </c>
    </row>
    <row r="56" spans="1:13" customHeight="1" ht="20.4">
      <c r="B56" s="287" t="s">
        <v>120</v>
      </c>
      <c r="C56" s="291"/>
      <c r="D56" s="292"/>
      <c r="E56" s="99"/>
      <c r="F56" s="245"/>
      <c r="G56" s="100"/>
      <c r="H56" s="192"/>
      <c r="I56" s="101"/>
      <c r="J56" s="22">
        <v>27</v>
      </c>
    </row>
    <row r="57" spans="1:13" customHeight="1" ht="37.8">
      <c r="A57" s="288">
        <v>13</v>
      </c>
      <c r="B57" s="305" t="s">
        <v>121</v>
      </c>
      <c r="C57" s="305" t="s">
        <v>122</v>
      </c>
      <c r="D57" s="102" t="s">
        <v>123</v>
      </c>
      <c r="E57" s="69" t="s">
        <v>35</v>
      </c>
      <c r="F57" s="217">
        <v>6</v>
      </c>
      <c r="G57" s="103">
        <v>2</v>
      </c>
      <c r="H57" s="85">
        <v>0.89285714285714</v>
      </c>
      <c r="I57" s="43">
        <f>(0.9/0.9)*G57</f>
        <v>0</v>
      </c>
      <c r="J57" s="290">
        <v>27</v>
      </c>
    </row>
    <row r="58" spans="1:13" customHeight="1" ht="37.8">
      <c r="A58" s="288"/>
      <c r="B58" s="306"/>
      <c r="C58" s="343"/>
      <c r="D58" s="182" t="s">
        <v>124</v>
      </c>
      <c r="E58" s="183" t="s">
        <v>35</v>
      </c>
      <c r="F58" s="246">
        <v>0</v>
      </c>
      <c r="G58" s="103">
        <v>0</v>
      </c>
      <c r="H58" s="85">
        <v>0.89285714285714</v>
      </c>
      <c r="I58" s="43">
        <f>(0.9/0.9)*G58</f>
        <v>0</v>
      </c>
      <c r="J58" s="290"/>
    </row>
    <row r="59" spans="1:13" customHeight="1" ht="30.6">
      <c r="A59" s="288"/>
      <c r="B59" s="307"/>
      <c r="C59" s="66" t="s">
        <v>125</v>
      </c>
      <c r="D59" s="66" t="s">
        <v>126</v>
      </c>
      <c r="E59" s="76" t="s">
        <v>35</v>
      </c>
      <c r="F59" s="218">
        <v>0</v>
      </c>
      <c r="G59" s="103">
        <v>5</v>
      </c>
      <c r="H59" s="85">
        <v>1.7857142857143</v>
      </c>
      <c r="I59" s="43">
        <f>(1.8/1.8)*G59</f>
        <v>0</v>
      </c>
      <c r="J59" s="290"/>
    </row>
    <row r="60" spans="1:13" customHeight="1" ht="23.7">
      <c r="B60" s="287" t="s">
        <v>127</v>
      </c>
      <c r="C60" s="291"/>
      <c r="D60" s="292"/>
      <c r="E60" s="104"/>
      <c r="F60" s="247"/>
      <c r="G60" s="105"/>
      <c r="H60" s="191"/>
      <c r="I60" s="68"/>
      <c r="J60" s="22">
        <v>63</v>
      </c>
    </row>
    <row r="61" spans="1:13" customHeight="1" ht="38.4">
      <c r="A61" s="106">
        <v>14</v>
      </c>
      <c r="B61" s="310" t="s">
        <v>128</v>
      </c>
      <c r="C61" s="344" t="s">
        <v>129</v>
      </c>
      <c r="D61" s="107" t="s">
        <v>130</v>
      </c>
      <c r="E61" s="108" t="s">
        <v>35</v>
      </c>
      <c r="F61" s="248">
        <v>100</v>
      </c>
      <c r="G61" s="41">
        <v>100</v>
      </c>
      <c r="H61" s="63">
        <v>0.89285714285714</v>
      </c>
      <c r="I61" s="43">
        <f>(0.9/0.9)*G61</f>
        <v>0</v>
      </c>
      <c r="J61" s="22">
        <v>63</v>
      </c>
    </row>
    <row r="62" spans="1:13" customHeight="1" ht="36">
      <c r="A62" s="106">
        <v>14</v>
      </c>
      <c r="B62" s="311"/>
      <c r="C62" s="345"/>
      <c r="D62" s="107" t="s">
        <v>131</v>
      </c>
      <c r="E62" s="108" t="s">
        <v>35</v>
      </c>
      <c r="F62" s="248">
        <v>0</v>
      </c>
      <c r="G62" s="41">
        <v>0</v>
      </c>
      <c r="H62" s="63">
        <v>0.89285714285714</v>
      </c>
      <c r="I62" s="43">
        <f>(0.9/0.9)*G62</f>
        <v>0</v>
      </c>
      <c r="J62" s="22">
        <v>0</v>
      </c>
    </row>
    <row r="63" spans="1:13" customHeight="1" ht="30.6">
      <c r="A63" s="106">
        <v>14</v>
      </c>
      <c r="B63" s="312"/>
      <c r="C63" s="184" t="s">
        <v>129</v>
      </c>
      <c r="D63" s="107" t="s">
        <v>132</v>
      </c>
      <c r="E63" s="108" t="s">
        <v>35</v>
      </c>
      <c r="F63" s="248">
        <v>50</v>
      </c>
      <c r="G63" s="41">
        <v>50</v>
      </c>
      <c r="H63" s="63">
        <v>1.7857142857143</v>
      </c>
      <c r="I63" s="43">
        <f>(1.8/1.8)*G63</f>
        <v>0</v>
      </c>
      <c r="J63" s="22">
        <v>0</v>
      </c>
    </row>
    <row r="64" spans="1:13" customHeight="1" ht="27.75">
      <c r="B64" s="287" t="s">
        <v>133</v>
      </c>
      <c r="C64" s="291"/>
      <c r="D64" s="292"/>
      <c r="E64" s="109"/>
      <c r="F64" s="245"/>
      <c r="G64" s="100"/>
      <c r="H64" s="192"/>
      <c r="I64" s="101"/>
      <c r="J64" s="22">
        <v>97</v>
      </c>
    </row>
    <row r="65" spans="1:13" customHeight="1" ht="43.8">
      <c r="A65" s="288">
        <v>15</v>
      </c>
      <c r="B65" s="289" t="s">
        <v>134</v>
      </c>
      <c r="C65" s="110" t="s">
        <v>135</v>
      </c>
      <c r="D65" s="111" t="s">
        <v>136</v>
      </c>
      <c r="E65" s="112" t="s">
        <v>35</v>
      </c>
      <c r="F65" s="249">
        <v>85</v>
      </c>
      <c r="G65" s="41">
        <v>45</v>
      </c>
      <c r="H65" s="63">
        <v>0.71428571428571</v>
      </c>
      <c r="I65" s="22">
        <f>(0.7/0.7)*G65</f>
        <v>0</v>
      </c>
      <c r="J65" s="321">
        <v>97</v>
      </c>
    </row>
    <row r="66" spans="1:13" customHeight="1" ht="35.4">
      <c r="A66" s="288"/>
      <c r="B66" s="289"/>
      <c r="C66" s="113" t="s">
        <v>137</v>
      </c>
      <c r="D66" s="114" t="s">
        <v>138</v>
      </c>
      <c r="E66" s="115" t="s">
        <v>35</v>
      </c>
      <c r="F66" s="250">
        <v>75</v>
      </c>
      <c r="G66" s="53">
        <v>15</v>
      </c>
      <c r="H66" s="63">
        <v>0.71428571428571</v>
      </c>
      <c r="I66" s="22">
        <f>(0.7/0.7)*G66</f>
        <v>0</v>
      </c>
      <c r="J66" s="321"/>
    </row>
    <row r="67" spans="1:13" customHeight="1" ht="35.4">
      <c r="A67" s="288"/>
      <c r="B67" s="289"/>
      <c r="C67" s="324" t="s">
        <v>139</v>
      </c>
      <c r="D67" s="114" t="s">
        <v>140</v>
      </c>
      <c r="E67" s="115" t="s">
        <v>35</v>
      </c>
      <c r="F67" s="250">
        <v>100</v>
      </c>
      <c r="G67" s="53">
        <v>100</v>
      </c>
      <c r="H67" s="63">
        <v>0.35714285714286</v>
      </c>
      <c r="I67" s="22">
        <f>(0.4/0.4)*G67</f>
        <v>0</v>
      </c>
      <c r="J67" s="321"/>
    </row>
    <row r="68" spans="1:13" customHeight="1" ht="34.2">
      <c r="A68" s="288"/>
      <c r="B68" s="289"/>
      <c r="C68" s="325"/>
      <c r="D68" s="114" t="s">
        <v>141</v>
      </c>
      <c r="E68" s="115" t="s">
        <v>35</v>
      </c>
      <c r="F68" s="250">
        <v>100</v>
      </c>
      <c r="G68" s="53">
        <v>100</v>
      </c>
      <c r="H68" s="63">
        <v>0.35714285714286</v>
      </c>
      <c r="I68" s="22">
        <f>(0.4/0.4)*G68</f>
        <v>0</v>
      </c>
      <c r="J68" s="321"/>
    </row>
    <row r="69" spans="1:13" customHeight="1" ht="37.2">
      <c r="A69" s="288"/>
      <c r="B69" s="289"/>
      <c r="C69" s="113" t="s">
        <v>142</v>
      </c>
      <c r="D69" s="114" t="s">
        <v>143</v>
      </c>
      <c r="E69" s="115" t="s">
        <v>33</v>
      </c>
      <c r="F69" s="250">
        <v>7353690</v>
      </c>
      <c r="G69" s="53">
        <v>1573980</v>
      </c>
      <c r="H69" s="63">
        <v>0.71428571428571</v>
      </c>
      <c r="I69" s="22">
        <f>(0.7/0.7)*G69</f>
        <v>0</v>
      </c>
      <c r="J69" s="321"/>
    </row>
    <row r="70" spans="1:13" customHeight="1" ht="22.8">
      <c r="A70" s="288"/>
      <c r="B70" s="289"/>
      <c r="C70" s="323" t="s">
        <v>144</v>
      </c>
      <c r="D70" s="185" t="s">
        <v>145</v>
      </c>
      <c r="E70" s="115" t="s">
        <v>146</v>
      </c>
      <c r="F70" s="250">
        <v>0</v>
      </c>
      <c r="G70" s="53">
        <v>24</v>
      </c>
      <c r="H70" s="116">
        <v>0.35714285714286</v>
      </c>
      <c r="I70" s="309">
        <f>((0.4/0.8)*G70)+((0.4/0.8)*G71)</f>
        <v>0</v>
      </c>
      <c r="J70" s="321"/>
    </row>
    <row r="71" spans="1:13" customHeight="1" ht="21.45">
      <c r="A71" s="288"/>
      <c r="B71" s="289"/>
      <c r="C71" s="323"/>
      <c r="D71" s="117" t="s">
        <v>147</v>
      </c>
      <c r="E71" s="118" t="s">
        <v>35</v>
      </c>
      <c r="F71" s="251">
        <v>0</v>
      </c>
      <c r="G71" s="56">
        <v>7</v>
      </c>
      <c r="H71" s="119">
        <v>0.35714285714286</v>
      </c>
      <c r="I71" s="309"/>
      <c r="J71" s="321"/>
    </row>
    <row r="72" spans="1:13" customHeight="1" ht="23.4">
      <c r="B72" s="329" t="s">
        <v>148</v>
      </c>
      <c r="C72" s="330"/>
      <c r="D72" s="331"/>
      <c r="E72" s="120"/>
      <c r="F72" s="252"/>
      <c r="G72" s="121"/>
      <c r="H72" s="193"/>
      <c r="I72" s="122"/>
      <c r="J72" s="22">
        <v>56</v>
      </c>
    </row>
    <row r="73" spans="1:13" customHeight="1" ht="22.2">
      <c r="B73" s="287" t="s">
        <v>149</v>
      </c>
      <c r="C73" s="291"/>
      <c r="D73" s="292"/>
      <c r="E73" s="123"/>
      <c r="F73" s="226"/>
      <c r="G73" s="59"/>
      <c r="H73" s="191"/>
      <c r="I73" s="68"/>
      <c r="J73" s="22">
        <v>70</v>
      </c>
    </row>
    <row r="74" spans="1:13" customHeight="1" ht="39">
      <c r="A74" s="288">
        <v>16</v>
      </c>
      <c r="B74" s="289" t="s">
        <v>150</v>
      </c>
      <c r="C74" s="61" t="s">
        <v>151</v>
      </c>
      <c r="D74" s="61" t="s">
        <v>152</v>
      </c>
      <c r="E74" s="84" t="s">
        <v>153</v>
      </c>
      <c r="F74" s="253">
        <v>0</v>
      </c>
      <c r="G74" s="41">
        <v>22</v>
      </c>
      <c r="H74" s="63">
        <v>0.89285714285714</v>
      </c>
      <c r="I74" s="43">
        <f>(0.9/0.9)*G74</f>
        <v>0</v>
      </c>
      <c r="J74" s="321">
        <v>70</v>
      </c>
    </row>
    <row r="75" spans="1:13" customHeight="1" ht="58.2">
      <c r="A75" s="288"/>
      <c r="B75" s="289"/>
      <c r="C75" s="64" t="s">
        <v>154</v>
      </c>
      <c r="D75" s="113" t="s">
        <v>155</v>
      </c>
      <c r="E75" s="124" t="s">
        <v>156</v>
      </c>
      <c r="F75" s="254">
        <v>0</v>
      </c>
      <c r="G75" s="53">
        <v>-8</v>
      </c>
      <c r="H75" s="63">
        <v>0.89285714285714</v>
      </c>
      <c r="I75" s="43">
        <f>(0.9/0.9)*G75</f>
        <v>0</v>
      </c>
      <c r="J75" s="321"/>
    </row>
    <row r="76" spans="1:13" customHeight="1" ht="26.4">
      <c r="A76" s="288"/>
      <c r="B76" s="289"/>
      <c r="C76" s="64" t="s">
        <v>157</v>
      </c>
      <c r="D76" s="64" t="s">
        <v>158</v>
      </c>
      <c r="E76" s="124" t="s">
        <v>35</v>
      </c>
      <c r="F76" s="254">
        <v>0</v>
      </c>
      <c r="G76" s="53">
        <v>20</v>
      </c>
      <c r="H76" s="63">
        <v>0.89285714285714</v>
      </c>
      <c r="I76" s="43">
        <f>(0.9/0.9)*G76</f>
        <v>0</v>
      </c>
      <c r="J76" s="321"/>
    </row>
    <row r="77" spans="1:13" customHeight="1" ht="24">
      <c r="A77" s="288"/>
      <c r="B77" s="289"/>
      <c r="C77" s="322" t="s">
        <v>159</v>
      </c>
      <c r="D77" s="64" t="s">
        <v>160</v>
      </c>
      <c r="E77" s="124" t="s">
        <v>35</v>
      </c>
      <c r="F77" s="254">
        <v>0</v>
      </c>
      <c r="G77" s="53">
        <v>0</v>
      </c>
      <c r="H77" s="116">
        <v>0.29761904761905</v>
      </c>
      <c r="I77" s="290">
        <f>((0.3/0.9)*G77)+((0.3/0.9)*G78)+((0.3/0.9)*G79)</f>
        <v>0</v>
      </c>
      <c r="J77" s="321"/>
    </row>
    <row r="78" spans="1:13" customHeight="1" ht="22.5">
      <c r="A78" s="288"/>
      <c r="B78" s="289"/>
      <c r="C78" s="322"/>
      <c r="D78" s="64" t="s">
        <v>161</v>
      </c>
      <c r="E78" s="124" t="s">
        <v>35</v>
      </c>
      <c r="F78" s="254">
        <v>0</v>
      </c>
      <c r="G78" s="53">
        <v>0</v>
      </c>
      <c r="H78" s="125">
        <v>0.29761904761905</v>
      </c>
      <c r="I78" s="290"/>
      <c r="J78" s="321"/>
    </row>
    <row r="79" spans="1:13" customHeight="1" ht="27.6">
      <c r="A79" s="288"/>
      <c r="B79" s="289"/>
      <c r="C79" s="322"/>
      <c r="D79" s="66" t="s">
        <v>162</v>
      </c>
      <c r="E79" s="88" t="s">
        <v>35</v>
      </c>
      <c r="F79" s="255">
        <v>0</v>
      </c>
      <c r="G79" s="56">
        <v>0</v>
      </c>
      <c r="H79" s="119">
        <v>0.29761904761905</v>
      </c>
      <c r="I79" s="290"/>
      <c r="J79" s="321"/>
    </row>
    <row r="80" spans="1:13" customHeight="1" ht="27">
      <c r="B80" s="287" t="s">
        <v>163</v>
      </c>
      <c r="C80" s="291"/>
      <c r="D80" s="292"/>
      <c r="E80" s="126"/>
      <c r="F80" s="256"/>
      <c r="G80" s="127"/>
      <c r="H80" s="191"/>
      <c r="I80" s="68"/>
      <c r="J80" s="22">
        <v>42</v>
      </c>
    </row>
    <row r="81" spans="1:13" customHeight="1" ht="69">
      <c r="A81" s="128">
        <v>17</v>
      </c>
      <c r="B81" s="91" t="s">
        <v>164</v>
      </c>
      <c r="C81" s="91" t="s">
        <v>165</v>
      </c>
      <c r="D81" s="91" t="s">
        <v>166</v>
      </c>
      <c r="E81" s="129" t="s">
        <v>167</v>
      </c>
      <c r="F81" s="257">
        <v>0</v>
      </c>
      <c r="G81" s="41">
        <v>13</v>
      </c>
      <c r="H81" s="63">
        <v>3.5714285714286</v>
      </c>
      <c r="I81" s="101">
        <f>(3.6/3.6)*G81</f>
        <v>0</v>
      </c>
      <c r="J81" s="22">
        <v>42</v>
      </c>
    </row>
    <row r="82" spans="1:13" customHeight="1" ht="22.2">
      <c r="B82" s="333" t="s">
        <v>168</v>
      </c>
      <c r="C82" s="334"/>
      <c r="D82" s="335"/>
      <c r="E82" s="130"/>
      <c r="F82" s="258"/>
      <c r="G82" s="131"/>
      <c r="H82" s="192"/>
      <c r="I82" s="101"/>
      <c r="J82" s="22">
        <v>75</v>
      </c>
    </row>
    <row r="83" spans="1:13" customHeight="1" ht="20.4">
      <c r="B83" s="287" t="s">
        <v>169</v>
      </c>
      <c r="C83" s="291"/>
      <c r="D83" s="292"/>
      <c r="E83" s="109"/>
      <c r="F83" s="259"/>
      <c r="G83" s="132"/>
      <c r="H83" s="192"/>
      <c r="I83" s="101"/>
      <c r="J83" s="22">
        <v>88</v>
      </c>
    </row>
    <row r="84" spans="1:13" customHeight="1" ht="52.2">
      <c r="A84" s="128">
        <v>18</v>
      </c>
      <c r="B84" s="91" t="s">
        <v>170</v>
      </c>
      <c r="C84" s="133" t="s">
        <v>171</v>
      </c>
      <c r="D84" s="133" t="s">
        <v>172</v>
      </c>
      <c r="E84" s="134" t="s">
        <v>173</v>
      </c>
      <c r="F84" s="260">
        <v>0</v>
      </c>
      <c r="G84" s="41">
        <v>12</v>
      </c>
      <c r="H84" s="63">
        <v>3.5714285714286</v>
      </c>
      <c r="I84" s="101">
        <f>(3.6/3.6)*G84</f>
        <v>0</v>
      </c>
      <c r="J84" s="22">
        <v>88</v>
      </c>
    </row>
    <row r="85" spans="1:13" customHeight="1" ht="20.4">
      <c r="B85" s="318" t="s">
        <v>174</v>
      </c>
      <c r="C85" s="319"/>
      <c r="D85" s="320"/>
      <c r="E85" s="80"/>
      <c r="F85" s="261"/>
      <c r="G85" s="135"/>
      <c r="H85" s="192"/>
      <c r="I85" s="101"/>
      <c r="J85" s="22">
        <v>37</v>
      </c>
    </row>
    <row r="86" spans="1:13" customHeight="1" ht="45">
      <c r="A86" s="128">
        <v>19</v>
      </c>
      <c r="B86" s="305" t="s">
        <v>175</v>
      </c>
      <c r="C86" s="336" t="s">
        <v>176</v>
      </c>
      <c r="D86" s="138" t="s">
        <v>177</v>
      </c>
      <c r="E86" s="139" t="s">
        <v>35</v>
      </c>
      <c r="F86" s="262">
        <v>2</v>
      </c>
      <c r="G86" s="41">
        <v>1</v>
      </c>
      <c r="H86" s="63">
        <v>1.7857142857143</v>
      </c>
      <c r="I86" s="101">
        <f>(1.8/1.8)*G86</f>
        <v>0</v>
      </c>
      <c r="J86" s="22">
        <v>37</v>
      </c>
    </row>
    <row r="87" spans="1:13" customHeight="1" ht="45">
      <c r="A87" s="128">
        <v>19</v>
      </c>
      <c r="B87" s="307"/>
      <c r="C87" s="337"/>
      <c r="D87" s="138" t="s">
        <v>178</v>
      </c>
      <c r="E87" s="139" t="s">
        <v>35</v>
      </c>
      <c r="F87" s="262">
        <v>0</v>
      </c>
      <c r="G87" s="41">
        <v>40</v>
      </c>
      <c r="H87" s="63">
        <v>1.7857142857143</v>
      </c>
      <c r="I87" s="101">
        <f>(1.8/1.8)*G87</f>
        <v>0</v>
      </c>
      <c r="J87" s="22">
        <v>0</v>
      </c>
    </row>
    <row r="88" spans="1:13" customHeight="1" ht="30.6">
      <c r="B88" s="287" t="s">
        <v>179</v>
      </c>
      <c r="C88" s="291"/>
      <c r="D88" s="292"/>
      <c r="E88" s="109"/>
      <c r="F88" s="259"/>
      <c r="G88" s="132"/>
      <c r="H88" s="192"/>
      <c r="I88" s="101"/>
      <c r="J88" s="22">
        <v>100</v>
      </c>
    </row>
    <row r="89" spans="1:13" customHeight="1" ht="29.4">
      <c r="A89" s="128">
        <v>20</v>
      </c>
      <c r="B89" s="305" t="s">
        <v>180</v>
      </c>
      <c r="C89" s="336" t="s">
        <v>181</v>
      </c>
      <c r="D89" s="137" t="s">
        <v>182</v>
      </c>
      <c r="E89" s="140" t="s">
        <v>35</v>
      </c>
      <c r="F89" s="263">
        <v>1</v>
      </c>
      <c r="G89" s="41">
        <v>0</v>
      </c>
      <c r="H89" s="63">
        <v>1.7857142857143</v>
      </c>
      <c r="I89" s="101">
        <f>(1.8/1.8)*G89</f>
        <v>0</v>
      </c>
      <c r="J89" s="22">
        <v>100</v>
      </c>
    </row>
    <row r="90" spans="1:13" customHeight="1" ht="29.4">
      <c r="A90" s="128">
        <v>20</v>
      </c>
      <c r="B90" s="307"/>
      <c r="C90" s="337"/>
      <c r="D90" s="137" t="s">
        <v>183</v>
      </c>
      <c r="E90" s="140" t="s">
        <v>35</v>
      </c>
      <c r="F90" s="263">
        <v>1</v>
      </c>
      <c r="G90" s="41">
        <v>0</v>
      </c>
      <c r="H90" s="63">
        <v>1.7857142857143</v>
      </c>
      <c r="I90" s="101">
        <f>(1.8/1.8)*G90</f>
        <v>0</v>
      </c>
      <c r="J90" s="22">
        <v>0</v>
      </c>
    </row>
    <row r="91" spans="1:13" customHeight="1" ht="20.4">
      <c r="B91" s="326" t="s">
        <v>184</v>
      </c>
      <c r="C91" s="327"/>
      <c r="D91" s="328"/>
      <c r="E91" s="141"/>
      <c r="F91" s="264"/>
      <c r="G91" s="142"/>
      <c r="H91" s="192"/>
      <c r="I91" s="101"/>
      <c r="J91" s="22">
        <v>100</v>
      </c>
    </row>
    <row r="92" spans="1:13" customHeight="1" ht="20.4">
      <c r="B92" s="287" t="s">
        <v>185</v>
      </c>
      <c r="C92" s="291"/>
      <c r="D92" s="292"/>
      <c r="E92" s="109"/>
      <c r="F92" s="259"/>
      <c r="G92" s="132"/>
      <c r="H92" s="192"/>
      <c r="I92" s="101"/>
      <c r="J92" s="22">
        <v>100</v>
      </c>
    </row>
    <row r="93" spans="1:13" customHeight="1" ht="34.8">
      <c r="A93" s="128">
        <v>21</v>
      </c>
      <c r="B93" s="136" t="s">
        <v>186</v>
      </c>
      <c r="C93" s="143" t="s">
        <v>187</v>
      </c>
      <c r="D93" s="143" t="s">
        <v>188</v>
      </c>
      <c r="E93" s="144" t="s">
        <v>35</v>
      </c>
      <c r="F93" s="217">
        <v>0</v>
      </c>
      <c r="G93" s="41">
        <v>55</v>
      </c>
      <c r="H93" s="63">
        <v>3.5714285714286</v>
      </c>
      <c r="I93" s="101">
        <f>(3.6/3.6)*G93</f>
        <v>0</v>
      </c>
      <c r="J93" s="22">
        <v>100</v>
      </c>
    </row>
    <row r="94" spans="1:13" customHeight="1" ht="21.6">
      <c r="B94" s="329" t="s">
        <v>189</v>
      </c>
      <c r="C94" s="330"/>
      <c r="D94" s="331"/>
      <c r="E94" s="141"/>
      <c r="F94" s="264"/>
      <c r="G94" s="142"/>
      <c r="H94" s="192"/>
      <c r="I94" s="101"/>
      <c r="J94" s="22">
        <v>97</v>
      </c>
    </row>
    <row r="95" spans="1:13" customHeight="1" ht="20.4">
      <c r="B95" s="287" t="s">
        <v>190</v>
      </c>
      <c r="C95" s="291"/>
      <c r="D95" s="292"/>
      <c r="E95" s="145"/>
      <c r="F95" s="265"/>
      <c r="G95" s="146"/>
      <c r="H95" s="192"/>
      <c r="I95" s="101"/>
      <c r="J95" s="22">
        <v>96</v>
      </c>
    </row>
    <row r="96" spans="1:13" customHeight="1" ht="45">
      <c r="A96" s="37"/>
      <c r="B96" s="332" t="s">
        <v>191</v>
      </c>
      <c r="C96" s="61" t="s">
        <v>192</v>
      </c>
      <c r="D96" s="110" t="s">
        <v>193</v>
      </c>
      <c r="E96" s="147" t="s">
        <v>194</v>
      </c>
      <c r="F96" s="219">
        <v>0</v>
      </c>
      <c r="G96" s="41">
        <v>5</v>
      </c>
      <c r="H96" s="70">
        <v>1.7857142857143</v>
      </c>
      <c r="I96" s="148">
        <f>(1.8/1.8)*G96</f>
        <v>0</v>
      </c>
      <c r="J96" s="290">
        <v>92</v>
      </c>
    </row>
    <row r="97" spans="1:13" customHeight="1" ht="39.6">
      <c r="A97" s="37"/>
      <c r="B97" s="332"/>
      <c r="C97" s="66" t="s">
        <v>195</v>
      </c>
      <c r="D97" s="75" t="s">
        <v>196</v>
      </c>
      <c r="E97" s="149" t="s">
        <v>197</v>
      </c>
      <c r="F97" s="221">
        <v>0</v>
      </c>
      <c r="G97" s="53">
        <v>14</v>
      </c>
      <c r="H97" s="70">
        <v>1.7857142857143</v>
      </c>
      <c r="I97" s="148">
        <f>(1.8/1.8)*G97</f>
        <v>0</v>
      </c>
      <c r="J97" s="290"/>
    </row>
    <row r="98" spans="1:13" customHeight="1" ht="60">
      <c r="A98" s="37"/>
      <c r="B98" s="289" t="s">
        <v>198</v>
      </c>
      <c r="C98" s="150" t="s">
        <v>199</v>
      </c>
      <c r="D98" s="61" t="s">
        <v>200</v>
      </c>
      <c r="E98" s="151" t="s">
        <v>201</v>
      </c>
      <c r="F98" s="266">
        <v>0</v>
      </c>
      <c r="G98" s="53">
        <v>0</v>
      </c>
      <c r="H98" s="63">
        <v>1.1904761904762</v>
      </c>
      <c r="I98" s="43">
        <f>(1.2/1.2)*G98</f>
        <v>0</v>
      </c>
      <c r="J98" s="297">
        <v>100</v>
      </c>
    </row>
    <row r="99" spans="1:13" customHeight="1" ht="45">
      <c r="A99" s="37"/>
      <c r="B99" s="289"/>
      <c r="C99" s="152" t="s">
        <v>202</v>
      </c>
      <c r="D99" s="113" t="s">
        <v>203</v>
      </c>
      <c r="E99" s="153" t="s">
        <v>204</v>
      </c>
      <c r="F99" s="267">
        <v>0</v>
      </c>
      <c r="G99" s="53">
        <v>0</v>
      </c>
      <c r="H99" s="154">
        <v>1.1904761904762</v>
      </c>
      <c r="I99" s="60">
        <f>(1.2/1.2)*G99</f>
        <v>0</v>
      </c>
      <c r="J99" s="297"/>
    </row>
    <row r="100" spans="1:13" customHeight="1" ht="38.4">
      <c r="A100" s="37"/>
      <c r="B100" s="289"/>
      <c r="C100" s="155" t="s">
        <v>205</v>
      </c>
      <c r="D100" s="75" t="s">
        <v>206</v>
      </c>
      <c r="E100" s="156" t="s">
        <v>207</v>
      </c>
      <c r="F100" s="268">
        <v>0</v>
      </c>
      <c r="G100" s="56">
        <v>6</v>
      </c>
      <c r="H100" s="63">
        <v>1.1904761904762</v>
      </c>
      <c r="I100" s="43">
        <f>(1.2/1.2)*G100</f>
        <v>0</v>
      </c>
      <c r="J100" s="297"/>
    </row>
    <row r="101" spans="1:13" customHeight="1" ht="20.4">
      <c r="B101" s="287" t="s">
        <v>208</v>
      </c>
      <c r="C101" s="291"/>
      <c r="D101" s="292"/>
      <c r="E101" s="58"/>
      <c r="F101" s="226"/>
      <c r="G101" s="59"/>
      <c r="H101" s="191"/>
      <c r="I101" s="68"/>
      <c r="J101" s="22">
        <v>100</v>
      </c>
    </row>
    <row r="102" spans="1:13" customHeight="1" ht="27.6">
      <c r="A102" s="288">
        <v>24</v>
      </c>
      <c r="B102" s="338" t="s">
        <v>209</v>
      </c>
      <c r="C102" s="82" t="s">
        <v>210</v>
      </c>
      <c r="D102" s="39" t="s">
        <v>211</v>
      </c>
      <c r="E102" s="157" t="s">
        <v>212</v>
      </c>
      <c r="F102" s="269">
        <v>0</v>
      </c>
      <c r="G102" s="41">
        <v>6</v>
      </c>
      <c r="H102" s="63">
        <v>1.1904761904762</v>
      </c>
      <c r="I102" s="43">
        <f>(1.2/1.2)*G102</f>
        <v>0</v>
      </c>
      <c r="J102" s="297">
        <v>100</v>
      </c>
    </row>
    <row r="103" spans="1:13" customHeight="1" ht="25.8">
      <c r="A103" s="288"/>
      <c r="B103" s="338"/>
      <c r="C103" s="339" t="s">
        <v>213</v>
      </c>
      <c r="D103" s="45" t="s">
        <v>214</v>
      </c>
      <c r="E103" s="158" t="s">
        <v>215</v>
      </c>
      <c r="F103" s="270">
        <v>0</v>
      </c>
      <c r="G103" s="53">
        <v>7</v>
      </c>
      <c r="H103" s="116">
        <v>0.3968253968254</v>
      </c>
      <c r="I103" s="309">
        <f>((0.4/1.2)*G103)+((0.4/1.2)*G104)+((0.4/1.2)*G105)</f>
        <v>0</v>
      </c>
      <c r="J103" s="297"/>
    </row>
    <row r="104" spans="1:13" customHeight="1" ht="25.2">
      <c r="A104" s="288"/>
      <c r="B104" s="338"/>
      <c r="C104" s="339"/>
      <c r="D104" s="45" t="s">
        <v>216</v>
      </c>
      <c r="E104" s="158" t="s">
        <v>217</v>
      </c>
      <c r="F104" s="270">
        <v>0</v>
      </c>
      <c r="G104" s="53">
        <v>20</v>
      </c>
      <c r="H104" s="125">
        <v>0.3968253968254</v>
      </c>
      <c r="I104" s="309"/>
      <c r="J104" s="297"/>
    </row>
    <row r="105" spans="1:13" customHeight="1" ht="26.4">
      <c r="A105" s="288"/>
      <c r="B105" s="338"/>
      <c r="C105" s="339"/>
      <c r="D105" s="45" t="s">
        <v>218</v>
      </c>
      <c r="E105" s="158" t="s">
        <v>219</v>
      </c>
      <c r="F105" s="270">
        <v>0</v>
      </c>
      <c r="G105" s="53">
        <v>18</v>
      </c>
      <c r="H105" s="119">
        <v>0.3968253968254</v>
      </c>
      <c r="I105" s="309"/>
      <c r="J105" s="297"/>
    </row>
    <row r="106" spans="1:13" customHeight="1" ht="40.8">
      <c r="A106" s="288"/>
      <c r="B106" s="338"/>
      <c r="C106" s="86" t="s">
        <v>220</v>
      </c>
      <c r="D106" s="54" t="s">
        <v>221</v>
      </c>
      <c r="E106" s="159" t="s">
        <v>35</v>
      </c>
      <c r="F106" s="271">
        <v>85</v>
      </c>
      <c r="G106" s="56">
        <v>85</v>
      </c>
      <c r="H106" s="63">
        <v>1.1904761904762</v>
      </c>
      <c r="I106" s="43">
        <f>(1.2/1.2)*G106</f>
        <v>0</v>
      </c>
      <c r="J106" s="297"/>
    </row>
    <row r="107" spans="1:13" customHeight="1" ht="26.7">
      <c r="B107" s="333" t="s">
        <v>222</v>
      </c>
      <c r="C107" s="334"/>
      <c r="D107" s="335"/>
      <c r="E107" s="97"/>
      <c r="F107" s="244"/>
      <c r="G107" s="98"/>
      <c r="H107" s="191"/>
      <c r="I107" s="68"/>
      <c r="J107" s="22">
        <v>87</v>
      </c>
    </row>
    <row r="108" spans="1:13" customHeight="1" ht="20.4">
      <c r="B108" s="287" t="s">
        <v>223</v>
      </c>
      <c r="C108" s="291"/>
      <c r="D108" s="292"/>
      <c r="E108" s="160"/>
      <c r="F108" s="272"/>
      <c r="G108" s="161"/>
      <c r="H108" s="192"/>
      <c r="I108" s="101"/>
      <c r="J108" s="22">
        <v>100</v>
      </c>
    </row>
    <row r="109" spans="1:13" customHeight="1" ht="34.8">
      <c r="A109" s="288">
        <v>25</v>
      </c>
      <c r="B109" s="289" t="s">
        <v>224</v>
      </c>
      <c r="C109" s="316" t="s">
        <v>225</v>
      </c>
      <c r="D109" s="61" t="s">
        <v>226</v>
      </c>
      <c r="E109" s="162" t="s">
        <v>227</v>
      </c>
      <c r="F109" s="273">
        <v>97.2</v>
      </c>
      <c r="G109" s="41">
        <v>0</v>
      </c>
      <c r="H109" s="116">
        <v>1.1904761904762</v>
      </c>
      <c r="I109" s="290">
        <f>((1.2/3.6)*G109)+((1.2/3.6)*G110)+((1.2/3.6)*(G111))</f>
        <v>0</v>
      </c>
      <c r="J109" s="297">
        <v>100</v>
      </c>
    </row>
    <row r="110" spans="1:13" customHeight="1" ht="39.6">
      <c r="A110" s="288"/>
      <c r="B110" s="289"/>
      <c r="C110" s="316"/>
      <c r="D110" s="113" t="s">
        <v>228</v>
      </c>
      <c r="E110" s="163" t="s">
        <v>229</v>
      </c>
      <c r="F110" s="274">
        <v>0</v>
      </c>
      <c r="G110" s="53">
        <v>0</v>
      </c>
      <c r="H110" s="125">
        <v>1.1904761904762</v>
      </c>
      <c r="I110" s="290"/>
      <c r="J110" s="297"/>
    </row>
    <row r="111" spans="1:13" customHeight="1" ht="41.4">
      <c r="A111" s="288"/>
      <c r="B111" s="289"/>
      <c r="C111" s="316"/>
      <c r="D111" s="66" t="s">
        <v>230</v>
      </c>
      <c r="E111" s="164" t="s">
        <v>35</v>
      </c>
      <c r="F111" s="275">
        <v>100</v>
      </c>
      <c r="G111" s="56">
        <v>0</v>
      </c>
      <c r="H111" s="119">
        <v>1.1904761904762</v>
      </c>
      <c r="I111" s="290"/>
      <c r="J111" s="297"/>
    </row>
    <row r="112" spans="1:13" customHeight="1" ht="18">
      <c r="B112" s="340" t="s">
        <v>231</v>
      </c>
      <c r="C112" s="341"/>
      <c r="D112" s="342"/>
      <c r="E112" s="165"/>
      <c r="F112" s="276"/>
      <c r="G112" s="166"/>
      <c r="H112" s="191"/>
      <c r="I112" s="68"/>
      <c r="J112" s="22">
        <v>83</v>
      </c>
    </row>
    <row r="113" spans="1:13" customHeight="1" ht="29.4">
      <c r="A113" s="37">
        <v>26</v>
      </c>
      <c r="B113" s="48" t="s">
        <v>232</v>
      </c>
      <c r="C113" s="48" t="s">
        <v>233</v>
      </c>
      <c r="D113" s="91" t="s">
        <v>234</v>
      </c>
      <c r="E113" s="167" t="s">
        <v>35</v>
      </c>
      <c r="F113" s="277">
        <v>0</v>
      </c>
      <c r="G113" s="41">
        <v>6</v>
      </c>
      <c r="H113" s="168">
        <v>3.5714285714286</v>
      </c>
      <c r="I113" s="22">
        <f>(3.6/3.6)*G113</f>
        <v>0</v>
      </c>
      <c r="J113" s="43">
        <v>100</v>
      </c>
    </row>
    <row r="114" spans="1:13" customHeight="1" ht="34.8">
      <c r="A114" s="37">
        <v>27</v>
      </c>
      <c r="B114" s="48" t="s">
        <v>235</v>
      </c>
      <c r="C114" s="48" t="s">
        <v>236</v>
      </c>
      <c r="D114" s="91" t="s">
        <v>237</v>
      </c>
      <c r="E114" s="167" t="s">
        <v>238</v>
      </c>
      <c r="F114" s="278">
        <v>0</v>
      </c>
      <c r="G114" s="53">
        <v>24</v>
      </c>
      <c r="H114" s="168">
        <v>3.5714285714286</v>
      </c>
      <c r="I114" s="22">
        <f>(3.6/3.6)*G114</f>
        <v>0</v>
      </c>
      <c r="J114" s="122">
        <v>48</v>
      </c>
    </row>
    <row r="115" spans="1:13" customHeight="1" ht="22.5">
      <c r="A115" s="288">
        <v>28</v>
      </c>
      <c r="B115" s="299" t="s">
        <v>239</v>
      </c>
      <c r="C115" s="299" t="s">
        <v>240</v>
      </c>
      <c r="D115" s="110" t="s">
        <v>241</v>
      </c>
      <c r="E115" s="169" t="s">
        <v>242</v>
      </c>
      <c r="F115" s="279">
        <v>0</v>
      </c>
      <c r="G115" s="53">
        <v>16</v>
      </c>
      <c r="H115" s="170">
        <v>1.7857142857143</v>
      </c>
      <c r="I115" s="309">
        <f>((1.8/3.6)*G115)+((1.8/3.6)*G116)</f>
        <v>0</v>
      </c>
      <c r="J115" s="290">
        <v>100</v>
      </c>
    </row>
    <row r="116" spans="1:13" customHeight="1" ht="38.4">
      <c r="A116" s="288"/>
      <c r="B116" s="299"/>
      <c r="C116" s="299"/>
      <c r="D116" s="66" t="s">
        <v>243</v>
      </c>
      <c r="E116" s="171" t="s">
        <v>35</v>
      </c>
      <c r="F116" s="280">
        <v>0</v>
      </c>
      <c r="G116" s="56">
        <v>12</v>
      </c>
      <c r="H116" s="172">
        <v>1.7857142857143</v>
      </c>
      <c r="I116" s="309"/>
      <c r="J116" s="29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64:D64"/>
    <mergeCell ref="B60:D60"/>
    <mergeCell ref="B56:D56"/>
    <mergeCell ref="B55:D55"/>
    <mergeCell ref="C57:C58"/>
    <mergeCell ref="B61:B63"/>
    <mergeCell ref="C61:C62"/>
    <mergeCell ref="B72:D72"/>
    <mergeCell ref="B73:D73"/>
    <mergeCell ref="I109:I111"/>
    <mergeCell ref="J109:J111"/>
    <mergeCell ref="B112:D112"/>
    <mergeCell ref="A115:A116"/>
    <mergeCell ref="B115:B116"/>
    <mergeCell ref="C115:C116"/>
    <mergeCell ref="I115:I116"/>
    <mergeCell ref="J115:J116"/>
    <mergeCell ref="B107:D107"/>
    <mergeCell ref="B108:D108"/>
    <mergeCell ref="A109:A111"/>
    <mergeCell ref="B109:B111"/>
    <mergeCell ref="C109:C111"/>
    <mergeCell ref="J96:J97"/>
    <mergeCell ref="B98:B100"/>
    <mergeCell ref="J98:J100"/>
    <mergeCell ref="B101:D101"/>
    <mergeCell ref="A102:A106"/>
    <mergeCell ref="B102:B106"/>
    <mergeCell ref="J102:J106"/>
    <mergeCell ref="C103:C105"/>
    <mergeCell ref="I103:I105"/>
    <mergeCell ref="B91:D91"/>
    <mergeCell ref="B92:D92"/>
    <mergeCell ref="B94:D94"/>
    <mergeCell ref="B95:D95"/>
    <mergeCell ref="B96:B97"/>
    <mergeCell ref="B80:D80"/>
    <mergeCell ref="B82:D82"/>
    <mergeCell ref="B83:D83"/>
    <mergeCell ref="B85:D85"/>
    <mergeCell ref="B88:D88"/>
    <mergeCell ref="B86:B87"/>
    <mergeCell ref="C86:C87"/>
    <mergeCell ref="B89:B90"/>
    <mergeCell ref="C89:C90"/>
    <mergeCell ref="A74:A79"/>
    <mergeCell ref="B74:B79"/>
    <mergeCell ref="J74:J79"/>
    <mergeCell ref="C77:C79"/>
    <mergeCell ref="I77:I79"/>
    <mergeCell ref="A65:A71"/>
    <mergeCell ref="B65:B71"/>
    <mergeCell ref="J65:J71"/>
    <mergeCell ref="C70:C71"/>
    <mergeCell ref="I70:I71"/>
    <mergeCell ref="C67:C68"/>
    <mergeCell ref="A57:A59"/>
    <mergeCell ref="B57:B59"/>
    <mergeCell ref="J57:J59"/>
    <mergeCell ref="A52:A54"/>
    <mergeCell ref="B52:B54"/>
    <mergeCell ref="J52:J54"/>
    <mergeCell ref="C53:C54"/>
    <mergeCell ref="B48:D48"/>
    <mergeCell ref="A49:A50"/>
    <mergeCell ref="B49:B50"/>
    <mergeCell ref="J49:J50"/>
    <mergeCell ref="B51:D51"/>
    <mergeCell ref="A43:A47"/>
    <mergeCell ref="B43:B47"/>
    <mergeCell ref="J43:J47"/>
    <mergeCell ref="A28:A31"/>
    <mergeCell ref="B28:B36"/>
    <mergeCell ref="J28:J36"/>
    <mergeCell ref="C29:C31"/>
    <mergeCell ref="I29:I31"/>
    <mergeCell ref="C32:C34"/>
    <mergeCell ref="I32:I34"/>
    <mergeCell ref="I43:I47"/>
    <mergeCell ref="C43:C47"/>
    <mergeCell ref="B37:D37"/>
    <mergeCell ref="B42:D42"/>
    <mergeCell ref="C4:D4"/>
    <mergeCell ref="B5:D5"/>
    <mergeCell ref="B7:D7"/>
    <mergeCell ref="B9:D9"/>
    <mergeCell ref="B10:D10"/>
    <mergeCell ref="A23:A26"/>
    <mergeCell ref="B23:B26"/>
    <mergeCell ref="J23:J26"/>
    <mergeCell ref="B27:D27"/>
    <mergeCell ref="A16:A21"/>
    <mergeCell ref="B16:B21"/>
    <mergeCell ref="J16:J21"/>
    <mergeCell ref="A11:A12"/>
    <mergeCell ref="B11:B12"/>
    <mergeCell ref="J11:J12"/>
    <mergeCell ref="A13:A15"/>
    <mergeCell ref="B13:B15"/>
    <mergeCell ref="J13:J15"/>
    <mergeCell ref="I16:I18"/>
    <mergeCell ref="C16:C18"/>
    <mergeCell ref="B22:D22"/>
  </mergeCells>
  <printOptions gridLines="false" gridLinesSet="true"/>
  <pageMargins left="0.7875" right="0.7875" top="1.0527777777778" bottom="1.0527777777778" header="0.7875" footer="0.7875"/>
  <pageSetup paperSize="1" orientation="portrait" scale="100" fitToHeight="1" fitToWidth="1"/>
  <headerFooter differentOddEven="false" differentFirst="false" scaleWithDoc="true" alignWithMargins="true">
    <oddHeader>&amp;C&amp;"Times New Roman,Regular"&amp;12&amp;A</oddHeader>
    <oddFooter>&amp;C&amp;"Times New Roman,Regular"&amp;12Page &amp;P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Continental Dboard Targets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 johnson</dc:creator>
  <cp:lastModifiedBy>user</cp:lastModifiedBy>
  <dcterms:created xsi:type="dcterms:W3CDTF">2020-01-31T15:37:15+02:00</dcterms:created>
  <dcterms:modified xsi:type="dcterms:W3CDTF">2020-11-17T09:26:27+02:00</dcterms:modified>
  <dc:title/>
  <dc:description/>
  <dc:subject/>
  <cp:keywords/>
  <cp:category/>
</cp:coreProperties>
</file>