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tinental Dboard Targets" sheetId="1" state="visible" r:id="rId2"/>
  </sheets>
  <externalReferences>
    <externalReference r:id="rId3"/>
  </externalReferenc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<sst xmlns="http://schemas.openxmlformats.org/spreadsheetml/2006/main" count="253" uniqueCount="228">
  <si>
    <t xml:space="preserve">Agenda 2063 First Ten Year Implementation Plan (FTYIP) Progress Report</t>
  </si>
  <si>
    <t xml:space="preserve">West Africa Dashboard</t>
  </si>
  <si>
    <t xml:space="preserve">Overall Rating</t>
  </si>
  <si>
    <t xml:space="preserve">Priority Area</t>
  </si>
  <si>
    <t xml:space="preserve">Agenda 2063 Target</t>
  </si>
  <si>
    <t xml:space="preserve">A63 Targets</t>
  </si>
  <si>
    <t xml:space="preserve">A63 Indicators</t>
  </si>
  <si>
    <t xml:space="preserve">Indicator Performance</t>
  </si>
  <si>
    <t xml:space="preserve">Indicator Weight</t>
  </si>
  <si>
    <t xml:space="preserve">Target Performance</t>
  </si>
  <si>
    <t xml:space="preserve">Dashbaord </t>
  </si>
  <si>
    <t xml:space="preserve">Calculating expected values for  2% annual decrease</t>
  </si>
  <si>
    <t xml:space="preserve">ASPIRATION 1: A Prosperous Africa Based on Inclusive Growth and Sustainable Development</t>
  </si>
  <si>
    <t xml:space="preserve">Goal 1: A High Standard of Living, Quality of Life and Well Being for All</t>
  </si>
  <si>
    <t xml:space="preserve">1. Incomes, Jobs and decent work</t>
  </si>
  <si>
    <t xml:space="preserve">1.1.1 Increase 2013 per capita income by at least 30%</t>
  </si>
  <si>
    <t xml:space="preserve">GNI per capita</t>
  </si>
  <si>
    <t xml:space="preserve">8.1.1 Annual growth rate of real GDP per capita</t>
  </si>
  <si>
    <t xml:space="preserve">Baseline</t>
  </si>
  <si>
    <t xml:space="preserve">1.1.2 Reduce 2013 unemployment rate by at least  25%</t>
  </si>
  <si>
    <t xml:space="preserve">Unemployment rate by age group, by sex</t>
  </si>
  <si>
    <t xml:space="preserve">8.5.2 Unemployment rate, by sex, age group and persons with disabilities</t>
  </si>
  <si>
    <t xml:space="preserve">2. Poverty, Inequality and Hunger</t>
  </si>
  <si>
    <t xml:space="preserve">1.2.1 Reduce stunting in children to 10% and underweight to 5%.</t>
  </si>
  <si>
    <t xml:space="preserve">b) Prevalence of underweight among children under 5</t>
  </si>
  <si>
    <t xml:space="preserve">10.2.1 Proportion of people living below 50 per cent of median income, by age, sex and persons with disabilities</t>
  </si>
  <si>
    <t xml:space="preserve">1.2.2 Reduce 2013 level of proportion of the population without access to safe drinking water by 95%.</t>
  </si>
  <si>
    <t xml:space="preserve">% of population with access to safe drinking water</t>
  </si>
  <si>
    <t xml:space="preserve">6.1.1 Percentage of population using safely managed drinking water services</t>
  </si>
  <si>
    <t xml:space="preserve">3. Modern and Liveable Habitats and Basic Quality Services</t>
  </si>
  <si>
    <t xml:space="preserve">1.3.1 Increase access and use of electricity and internet by at least 50% of the 2013 levels</t>
  </si>
  <si>
    <t xml:space="preserve">a)% of households with access to electricity</t>
  </si>
  <si>
    <t xml:space="preserve">7.1.1 Proportion of population with access to electricity</t>
  </si>
  <si>
    <t xml:space="preserve">b) % of households using electricity</t>
  </si>
  <si>
    <t xml:space="preserve">NIL</t>
  </si>
  <si>
    <t xml:space="preserve">c)% of population with access to internet</t>
  </si>
  <si>
    <t xml:space="preserve">17.8.1 Proportion of individuals using the Internet</t>
  </si>
  <si>
    <t xml:space="preserve">Goal 2: Well Educated Citizens and Skills revolution underpinned by Science, Technology and Innovation</t>
  </si>
  <si>
    <t xml:space="preserve">1. Education and STI driven Skills Revolution   </t>
  </si>
  <si>
    <t xml:space="preserve">2.1.1 Enrolment rate for early childhood education is at least 300% of the 2013 rate</t>
  </si>
  <si>
    <t xml:space="preserve">% of children of pre-school age attending pre school</t>
  </si>
  <si>
    <t xml:space="preserve">4.2.2 Participation rate in organized learning (one year before the official primary entry age), by sex</t>
  </si>
  <si>
    <t xml:space="preserve">2.1.2 Enrolment rate for basic education is 100% </t>
  </si>
  <si>
    <t xml:space="preserve">Net enrolment rate by sex  and age in primary school</t>
  </si>
  <si>
    <t xml:space="preserve">4.1.1 Proportion of children: (b) at the end of primary; and achieving at least a minimum proficiency level in (i) reading and (ii) mathematics, by sex</t>
  </si>
  <si>
    <t xml:space="preserve"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</si>
  <si>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</si>
  <si>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 xml:space="preserve"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</si>
  <si>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</si>
  <si>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 xml:space="preserve">Secondary school net enrolment rate by Sex</t>
  </si>
  <si>
    <t xml:space="preserve">Goal 3: Healthy and Well-Nourished Citizens</t>
  </si>
  <si>
    <t xml:space="preserve">1. Health and Nutrition</t>
  </si>
  <si>
    <t xml:space="preserve">3.1.1 Increase 2013 levels of access to sexual and reproductive health services to women by at least 30% </t>
  </si>
  <si>
    <t xml:space="preserve">% of women aged 15-49 who have access to sexual and reproductive health service in the last 12 months</t>
  </si>
  <si>
    <t xml:space="preserve">3.7.1 Proportion of women of reproductive age (aged 15–49 years) who have their need for family planning satisfied with modern methods</t>
  </si>
  <si>
    <t xml:space="preserve">3.1.2 Reduce 2013 maternal mortality rates by at least 50%</t>
  </si>
  <si>
    <t xml:space="preserve">a) Maternal mortality ratio                                                                                 </t>
  </si>
  <si>
    <t xml:space="preserve">3.1.1 Maternal mortality ratio</t>
  </si>
  <si>
    <t xml:space="preserve">b) Neo-natal mortality rate</t>
  </si>
  <si>
    <t xml:space="preserve">3.2.2 Neonatal mortality rate</t>
  </si>
  <si>
    <t xml:space="preserve">c) Under five mortality rate  </t>
  </si>
  <si>
    <t xml:space="preserve">3.2.1 Under‑5 mortality rate</t>
  </si>
  <si>
    <t xml:space="preserve">3.1.3 Reduce the  2013 incidence  of HIV/AIDs, Malaria and TB by at least 80%</t>
  </si>
  <si>
    <t xml:space="preserve">Number of New HIV infections per 1000 population</t>
  </si>
  <si>
    <t xml:space="preserve">3.3.1 Number of new HIV infections per 1,000 uninfected population, by sex, age and key populations</t>
  </si>
  <si>
    <t xml:space="preserve">TB incedence per 1000 persons per year</t>
  </si>
  <si>
    <t xml:space="preserve">3.3.2 Tuberculosis incidence per 100,000 population</t>
  </si>
  <si>
    <t xml:space="preserve">Malaria incidence per 1000 per year</t>
  </si>
  <si>
    <t xml:space="preserve">3.3.3 Malaria incidence per 1,000 population</t>
  </si>
  <si>
    <t xml:space="preserve">3.1.4 Access to Anti-Retroviral (ARV) drugs  is 100%</t>
  </si>
  <si>
    <t xml:space="preserve">% of eligible population with HIV having access to Anti-Retroviral Treatment</t>
  </si>
  <si>
    <t xml:space="preserve">Goal 4: Transformed Economies and Job Creation</t>
  </si>
  <si>
    <t xml:space="preserve">1. Sustainable inclusive economic growth </t>
  </si>
  <si>
    <t xml:space="preserve">4.1.1 Annual GDP growth rate of  at least 7%</t>
  </si>
  <si>
    <t xml:space="preserve">Real GDP</t>
  </si>
  <si>
    <t xml:space="preserve">2. STI driven Manufacturing / Industrialization and Value Addition</t>
  </si>
  <si>
    <t xml:space="preserve">4.2.1 Real value of manufacturing in GDP is 50% more than the 2013 level.</t>
  </si>
  <si>
    <t xml:space="preserve">Manufacturing value added as % of GDP </t>
  </si>
  <si>
    <t xml:space="preserve">9.2.1 Manufacturing value added as a proportion of GDP and per capita</t>
  </si>
  <si>
    <t xml:space="preserve">3. Economic diversification and resilience</t>
  </si>
  <si>
    <t xml:space="preserve">4.3.1 At least 1% of GDP is allocated to science, technology and innovation research and STI driven entrepreneurship development.</t>
  </si>
  <si>
    <t xml:space="preserve">Research and development expenditure as a proportion of GDP</t>
  </si>
  <si>
    <t xml:space="preserve">9.5.1 Research and development expenditure as a proportion of GDP</t>
  </si>
  <si>
    <t xml:space="preserve">4. Hospitality / Tourism </t>
  </si>
  <si>
    <t xml:space="preserve">4.4.1 Contribution of tourism to GDP in real terms is increased by at least 100%.</t>
  </si>
  <si>
    <t xml:space="preserve">Tourism value added as a proportion of GDP</t>
  </si>
  <si>
    <t xml:space="preserve">8.9.1 Tourism direct GDP as a proportion of total GDP and in growth rate</t>
  </si>
  <si>
    <t xml:space="preserve">Goal 5: Modern Agriculture for increased productivity and production</t>
  </si>
  <si>
    <t xml:space="preserve">1. Agricultural  productivity and production</t>
  </si>
  <si>
    <t xml:space="preserve">5.1.1 Double  agricultural total factor productivity</t>
  </si>
  <si>
    <t xml:space="preserve">Agricultural total factor productivity</t>
  </si>
  <si>
    <t xml:space="preserve">2.3.1 Volume of production per labour unit by classes of farming/pastoral/forestry enterprise size</t>
  </si>
  <si>
    <t xml:space="preserve">5.1.2 At least 10% of small-scale farmers graduate into small-scale commercial farming and those graduating at least 30% should be women.</t>
  </si>
  <si>
    <t xml:space="preserve">% of small-scale farmers graduating into small-scale commercial farming by Sex </t>
  </si>
  <si>
    <t xml:space="preserve">Goal 6: Blue/ ocean economy for accelerated economic growth</t>
  </si>
  <si>
    <t xml:space="preserve">1. Marine resources  and Energy</t>
  </si>
  <si>
    <t xml:space="preserve">6.1.1 At least 50% increase in value addition in the fishery sector  in real term is attained by 2023</t>
  </si>
  <si>
    <t xml:space="preserve">Fishery Sector value added ( as share of GDP)</t>
  </si>
  <si>
    <t xml:space="preserve">14.7.1 Sustainable fisheries as a proportion of GDP in small island developing States, least developed countries and all countries</t>
  </si>
  <si>
    <t xml:space="preserve">6.1.2 Marine bio-technology contribution to GDP is increased in real terms by at least 50% from the 2013 levels</t>
  </si>
  <si>
    <t xml:space="preserve">Marine biotechnology value added as a % of GDP</t>
  </si>
  <si>
    <t xml:space="preserve">Goal 7: Environmentally sustainable climate resilient economies and communities</t>
  </si>
  <si>
    <t xml:space="preserve">1. Bio-diversity, conservation and sustainable natural resource management.</t>
  </si>
  <si>
    <t xml:space="preserve">7.1.1 At least 30% of agricultural land is placed under sustainable land management practice</t>
  </si>
  <si>
    <t xml:space="preserve">% of agricultural land placed under sustainable land management practice.</t>
  </si>
  <si>
    <t xml:space="preserve">2.4.1 Proportion of agricultural area under productive and sustainable agriculture</t>
  </si>
  <si>
    <t xml:space="preserve">7.1.2 At least 17%  of terrestrial and inland water and 10%  of coastal and marine areas are preserved</t>
  </si>
  <si>
    <t xml:space="preserve">a) % of terrestrial and inland water areas preserved.                                                         </t>
  </si>
  <si>
    <t xml:space="preserve">15.1.2 Proportion of important sites for terrestrial and freshwater biodiversity that are covered by protected areas, by ecosystem type</t>
  </si>
  <si>
    <t xml:space="preserve">ASPIRATION 2: An Integrated Continent, Politically United and Based on the Ideals of Pan-Africanism and a Vision of African Renaissance</t>
  </si>
  <si>
    <t xml:space="preserve">Goal 8:  United Africa (Federal or Confederate)</t>
  </si>
  <si>
    <t xml:space="preserve">1. Political and economic integration</t>
  </si>
  <si>
    <t xml:space="preserve">8.1.1 Active member of the African Free Trade Area</t>
  </si>
  <si>
    <t xml:space="preserve">No. of Non-tariff barriers (NTBs) eliminated </t>
  </si>
  <si>
    <t xml:space="preserve">8.1.2 Volume of intra-African trade is at least three times the 2013 level</t>
  </si>
  <si>
    <t xml:space="preserve">Change in value of intra-African trade per annum (in US $)</t>
  </si>
  <si>
    <t xml:space="preserve">Goal 9: Key Continental Financial and Monetary Institutions established and functional</t>
  </si>
  <si>
    <t xml:space="preserve">1. Financial and Monetary Institutions</t>
  </si>
  <si>
    <t xml:space="preserve">9.1.1 Fast Track realization of the Continental Free Trade Area</t>
  </si>
  <si>
    <t xml:space="preserve">Existence of a Continental Free Trade Area  that is ratified by all Member States</t>
  </si>
  <si>
    <t xml:space="preserve">Goal 10: World Class Infrastructure criss-crosses Africa</t>
  </si>
  <si>
    <t xml:space="preserve">1. Communications and Infrastructure Connectivity</t>
  </si>
  <si>
    <t xml:space="preserve">10.1.1 At least national readiness for implementation of the trans African Highway Missing link is achieved</t>
  </si>
  <si>
    <t xml:space="preserve">% of the progress made on the implementation of Trans-African Highway Missing link</t>
  </si>
  <si>
    <t xml:space="preserve"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</si>
  <si>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</si>
  <si>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</si>
  <si>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 xml:space="preserve">No. of protocols on African open skies Implemented</t>
  </si>
  <si>
    <t xml:space="preserve">10.1.4 Increase electricity generation and distribution by at least 50% by 2020  </t>
  </si>
  <si>
    <t xml:space="preserve">No. of Mega Watts added into the national grid</t>
  </si>
  <si>
    <t xml:space="preserve">10.1.5 Double ICT penetration and contribution to GDP</t>
  </si>
  <si>
    <t xml:space="preserve"> Proportion of population using mobile phones</t>
  </si>
  <si>
    <t xml:space="preserve">5.b.1 Proportion of individuals who own a mobile telephone, by sex</t>
  </si>
  <si>
    <t xml:space="preserve">% of ICT contribution to GDP</t>
  </si>
  <si>
    <t xml:space="preserve">ASPIRATION 3: An Africa of Good Governance, Democracy, Respect for Human Rights, Justice and the Rule of Law</t>
  </si>
  <si>
    <t xml:space="preserve">Goal 11:  Democratic values, practices, universal principles of human rights, justice and the rule of law entrenched</t>
  </si>
  <si>
    <t xml:space="preserve">1. Democratic Values and Practices are the Norm</t>
  </si>
  <si>
    <t xml:space="preserve">11.1.1 At least 70% of the people believe that they are empowered and are holding their leaders accountable</t>
  </si>
  <si>
    <t xml:space="preserve">% of people who believe that there are effective mechanisms and oversight institutions to hold their leaders accountable</t>
  </si>
  <si>
    <t xml:space="preserve">16.7.2 Proportion of population who believe decision-making is inclusive and responsive, by sex, age, disability and population group</t>
  </si>
  <si>
    <t xml:space="preserve">11.1.2 At least 70% of  the people perceive that the press / information is free and freedom of expression  pertains</t>
  </si>
  <si>
    <t xml:space="preserve">% of people who perceive that there is freedom of the press. </t>
  </si>
  <si>
    <t xml:space="preserve">16.10.1 Number of verified cases of killing, kidnapping, enforced disappearance, arbitrary detention and torture of journalists, associated media personnel, trade unionists and human rights advocates in the previous 12 months</t>
  </si>
  <si>
    <t xml:space="preserve">11.1.3 At least 70% of the public perceive elections are free, fair and transparent</t>
  </si>
  <si>
    <t xml:space="preserve">% of people who believe that the elections are free, fair and transparent.                     </t>
  </si>
  <si>
    <t xml:space="preserve">11.1.4 African Charter on Democracy is signed, ratified and domesticated by 2020</t>
  </si>
  <si>
    <t xml:space="preserve">- Signed</t>
  </si>
  <si>
    <t xml:space="preserve">- Ratified</t>
  </si>
  <si>
    <t xml:space="preserve">- Integrated the African Charter on democracy </t>
  </si>
  <si>
    <t xml:space="preserve">Goal 12: Capable institutions and transformed leadership in place at all levels</t>
  </si>
  <si>
    <t xml:space="preserve">1. Institutions and Leadership</t>
  </si>
  <si>
    <t xml:space="preserve">12.1.1 At least 70% of the public acknowledge  the public service to be professional, efficient, responsive, accountable, impartial  and corruption free</t>
  </si>
  <si>
    <t xml:space="preserve"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</si>
  <si>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</si>
  <si>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 xml:space="preserve">ASPIRATION 4: A Peaceful and Secure Africa</t>
  </si>
  <si>
    <t xml:space="preserve">Goal 13: Peace, Security and Stability are preserved</t>
  </si>
  <si>
    <t xml:space="preserve"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</si>
  <si>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</si>
  <si>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</si>
  <si>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 xml:space="preserve">16.1.2 Conflict-related deaths per 100,000 population, by sex, age and cause</t>
  </si>
  <si>
    <r>
      <rPr>
        <b val="true"/>
        <sz val="9"/>
        <rFont val="Arial"/>
        <family val="2"/>
        <charset val="1"/>
      </rPr>
      <t xml:space="preserve">Goal 14:  A Stable and Peaceful Africa</t>
    </r>
    <r>
      <rPr>
        <sz val="9"/>
        <rFont val="Arial"/>
        <family val="2"/>
        <charset val="1"/>
      </rPr>
      <t xml:space="preserve"> </t>
    </r>
  </si>
  <si>
    <t xml:space="preserve">1. Institutional Structure for AU Instruments on Peace and Security </t>
  </si>
  <si>
    <t xml:space="preserve">14.1.1 Silence All Guns by 2020</t>
  </si>
  <si>
    <t xml:space="preserve">Number of armed conflicts </t>
  </si>
  <si>
    <t xml:space="preserve">Goal 15: A Fully Functional and Operational African Peace and Security Architecture</t>
  </si>
  <si>
    <t xml:space="preserve">1. Operationalization of APSA Pillars</t>
  </si>
  <si>
    <t xml:space="preserve">15.1.1 National Peace Council is established by 2016</t>
  </si>
  <si>
    <t xml:space="preserve">Existence of a national peace council.</t>
  </si>
  <si>
    <t xml:space="preserve">ASPIRATION 5: Africa With a Strong Cultural Identity, Common Heritage, Values and Ethics</t>
  </si>
  <si>
    <t xml:space="preserve">Goal 16: African Cultural Renaissance is pre-eminent</t>
  </si>
  <si>
    <t xml:space="preserve">1. Values and  Ideals of Pan Africanism</t>
  </si>
  <si>
    <t xml:space="preserve">16.1.1 At least 60% of content in educational curriculum is on indigenous African culture, values and language targeting primary and secondary schools</t>
  </si>
  <si>
    <t xml:space="preserve">Proportion of the content of the curricula on indigenous African culture, values and language in primary and secondary schools</t>
  </si>
  <si>
    <t xml:space="preserve">ASPIRATION 6: An Africa Whose Development is People Driven, Relying on the Potential of the African People</t>
  </si>
  <si>
    <t xml:space="preserve">Goal 17:  Full Gender Equality in All Spheres of Life</t>
  </si>
  <si>
    <t xml:space="preserve">1. Women Empowerment</t>
  </si>
  <si>
    <t xml:space="preserve"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</si>
  <si>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</si>
  <si>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 xml:space="preserve">5.a.1 (a) Proportion of total agricultural population with ownership or secure rights over agricultural land by sex and (b) share of women among owners or rights-bearers of agricultural land, by type of tenure</t>
  </si>
  <si>
    <t xml:space="preserve">17.1.2 At least 30% of all elected officials at local, regional and national levels are Women as well as in judicial institutions</t>
  </si>
  <si>
    <t xml:space="preserve">Proportion of seats held by women in national parliaments, regional and local bodies</t>
  </si>
  <si>
    <t xml:space="preserve">5.5.1 Proportion of seats held by women in: (a) National Parliements  and (b) Local Governments </t>
  </si>
  <si>
    <t xml:space="preserve">2. Violence &amp; Discrimination
against Women and Girls</t>
  </si>
  <si>
    <t xml:space="preserve">17.2.1 Reduce 2013 levels of violence against women and Girls by at least 20%</t>
  </si>
  <si>
    <t xml:space="preserve">Proportion of women and girls subjected to sexual and physical violence</t>
  </si>
  <si>
    <t xml:space="preserve">5.2.1 Proportion of ever-partnered women and girls aged 15 years and older subjected to physical, sexual or psychological violence by a current or former intimate partner in the previous 12 months, by form of violence and by age</t>
  </si>
  <si>
    <t xml:space="preserve">17.2.2 Reduce by 50% all harmful social norms and customary practices against women and girls and those that promote violence and discrimination against women and girls</t>
  </si>
  <si>
    <t xml:space="preserve">Proportion of girls and women aged 15-49 years who have undergone female genital mutilation/ cutting by age</t>
  </si>
  <si>
    <t xml:space="preserve">5.3.2 Proportion of girls and women aged 15–49 years who have undergone female genital mutilation/cutting, by age</t>
  </si>
  <si>
    <t xml:space="preserve">17.2.3 Eliminate all barriers to quality education, health and social services for Women and Girls by 2020</t>
  </si>
  <si>
    <t xml:space="preserve">Proportion of children whose births are registered in the first year</t>
  </si>
  <si>
    <t xml:space="preserve">16.9.1 Proportion of children under 5 years of age whose births have been registered with a civil authority, by age</t>
  </si>
  <si>
    <t xml:space="preserve">Goal 18: Engaged and Empowered Youth and Children</t>
  </si>
  <si>
    <t xml:space="preserve">1. Youth Empowerment and Children’s Rights</t>
  </si>
  <si>
    <t xml:space="preserve">18.1.1 Reduce 2013 rate of youth unemployment by at least 25%; in particular female youth </t>
  </si>
  <si>
    <t xml:space="preserve">Unemployment rate of youth, by sex</t>
  </si>
  <si>
    <t xml:space="preserve">8.5.2 Unemployment rate, by sex, age and persons with disabilities</t>
  </si>
  <si>
    <t xml:space="preserve">18.1.2 End all forms of violence, child labour exploitation, child marriage and human trafficking</t>
  </si>
  <si>
    <t xml:space="preserve">% of children engaged in  child labour</t>
  </si>
  <si>
    <t xml:space="preserve">8.7.1 Proportion and number of children aged 5–17 years engaged in child labour, by sex and age</t>
  </si>
  <si>
    <t xml:space="preserve">% of children engaged in child marriage</t>
  </si>
  <si>
    <t xml:space="preserve">5.3.1 Proportion of women aged 20–24 years who were married or in a union before age 15 and before age 18</t>
  </si>
  <si>
    <t xml:space="preserve">%  of children who are victims of human trafficking </t>
  </si>
  <si>
    <t xml:space="preserve">16.2.2 Number of victims of human trafficking per 100,000 population, by sex, age and form of exploitation</t>
  </si>
  <si>
    <t xml:space="preserve"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</si>
  <si>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</si>
  <si>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 xml:space="preserve">ASPIRATION 7: Africa as a Strong and Influential Global Partner</t>
  </si>
  <si>
    <t xml:space="preserve">Goal 19: Africa as a major partner in global affairs and peaceful co-existence</t>
  </si>
  <si>
    <t xml:space="preserve">1. Africa’s place in global affairs</t>
  </si>
  <si>
    <t xml:space="preserve">19.1.1 National statistical system fully functional</t>
  </si>
  <si>
    <t xml:space="preserve">Adoption of statistical legislation that complies with fundamental principles of official statistics</t>
  </si>
  <si>
    <t xml:space="preserve">17.18.2 Number of countries that have national statistical legislation that complies with the Fundamental Principles of Official Statistics</t>
  </si>
  <si>
    <t xml:space="preserve">Proportion of national budget for the implementation of functional statistical system</t>
  </si>
  <si>
    <t xml:space="preserve">17.18.3 Number of countries with a national statistical plan that is fully funded and under implementation, by source of funding</t>
  </si>
  <si>
    <t xml:space="preserve">Existence of formal institutional arrangements for the coordination of the compilation of official statistics</t>
  </si>
  <si>
    <t xml:space="preserve">Goal 20: Africa takes full responsibility for financing her development</t>
  </si>
  <si>
    <t xml:space="preserve"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</si>
  <si>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</si>
  <si>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</si>
  <si>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</si>
  <si>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 xml:space="preserve">20.1.2 Tax and non-tax revenue of all levels of government should cover at least 75% of current and development expenditure</t>
  </si>
  <si>
    <t xml:space="preserve">Total tax revenue as a % of GDP</t>
  </si>
  <si>
    <t xml:space="preserve">17.1.2 Proportion of domestic budget funded by domestic taxes</t>
  </si>
  <si>
    <t xml:space="preserve">3. Development Assistance</t>
  </si>
  <si>
    <t xml:space="preserve">20.1.3 Proportion of aid in the national budget is at most  25% of 2013 level</t>
  </si>
  <si>
    <t xml:space="preserve">Total ODA as a percentage of the national budget</t>
  </si>
  <si>
    <t xml:space="preserve">17.3.1 Foreign direct investment (FDI), official development assistance and South-South cooperation as a proportion of total domestic budget</t>
  </si>
  <si>
    <t xml:space="preserve">Resources raised through innovative financing mechanisms as a % of national budget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</si>
</sst>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0%"/>
    <numFmt numFmtId="167" formatCode="#,##0.0"/>
    <numFmt numFmtId="168" formatCode="0.00"/>
    <numFmt numFmtId="169" formatCode="0.0"/>
  </numFmts>
  <fonts count="31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sz val="20"/>
      <color rgb="FFFFFFFF"/>
      <name val="Arial Black"/>
      <family val="2"/>
      <charset val="1"/>
    </font>
    <font>
      <sz val="14"/>
      <color rgb="FFFFFFFF"/>
      <name val="Arial Black"/>
      <family val="2"/>
      <charset val="1"/>
    </font>
    <font>
      <sz val="11"/>
      <color rgb="FFF2F2F2"/>
      <name val="Calibri"/>
      <family val="2"/>
      <charset val="1"/>
    </font>
    <font>
      <sz val="14"/>
      <color rgb="FFF2F2F2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4"/>
      <color rgb="FF000000"/>
      <name val="Arial"/>
      <family val="2"/>
      <charset val="1"/>
    </font>
    <font>
      <b val="true"/>
      <sz val="14"/>
      <name val="Calibri"/>
      <family val="2"/>
      <charset val="1"/>
    </font>
    <font>
      <b val="true"/>
      <sz val="18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16"/>
      <color rgb="FFFF0000"/>
      <name val="Calibri"/>
      <family val="2"/>
      <charset val="1"/>
    </font>
    <font>
      <sz val="9"/>
      <color rgb="FF000000"/>
      <name val="Arial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sz val="10"/>
      <color rgb="FF000000"/>
      <name val="Arial Narrow"/>
      <family val="2"/>
      <charset val="1"/>
    </font>
    <font>
      <sz val="8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1F3864"/>
      <name val="Arial"/>
      <family val="2"/>
      <charset val="1"/>
    </font>
    <font>
      <b val="true"/>
      <sz val="8"/>
      <color rgb="FF1F3864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4"/>
      <name val="Arial"/>
      <family val="2"/>
      <charset val="1"/>
    </font>
    <font>
      <sz val="14"/>
      <color rgb="FFFF0000"/>
      <name val="Calibri"/>
      <family val="2"/>
      <charset val="1"/>
    </font>
    <font>
      <b val="true"/>
      <sz val="8"/>
      <name val="Arial"/>
      <family val="2"/>
      <charset val="1"/>
    </font>
  </fonts>
  <fills count="19">
    <fill>
      <patternFill patternType="none"/>
    </fill>
    <fill>
      <patternFill patternType="gray125"/>
    </fill>
    <fill>
      <patternFill patternType="solid">
        <fgColor rgb="FF000066"/>
        <bgColor rgb="FF000080"/>
      </patternFill>
    </fill>
    <fill>
      <patternFill patternType="solid">
        <fgColor rgb="FFD9D9D9"/>
        <bgColor rgb="FFDAE3F3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DAE3F3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DEEBF7"/>
        <bgColor rgb="FFDAE3F3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</fills>
  <borders count="46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1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1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2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4" fillId="2" borderId="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5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5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9" fillId="3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2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3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4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2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6" fontId="11" fillId="5" borderId="7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2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2" borderId="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2" borderId="9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8" fillId="2" borderId="10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15" fillId="6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6" borderId="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6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6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7" borderId="12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7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5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5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1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5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5" borderId="1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9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2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23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7" borderId="2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6" fillId="7" borderId="26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6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27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9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2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29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7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2" fillId="7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4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0" fillId="7" borderId="2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4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7" borderId="3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2" fillId="7" borderId="3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7" borderId="3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7" borderId="3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3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3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11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0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3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36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8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5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12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2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12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3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12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3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0" fillId="9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9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13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13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3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9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3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3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8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11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2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2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8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3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5" borderId="18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7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28" fillId="0" borderId="3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7" borderId="4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0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0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4" borderId="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8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8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4" fillId="0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8" borderId="0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9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13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3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3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4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3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4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4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4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5" borderId="10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8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2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3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8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4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4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4" borderId="38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4" borderId="4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8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3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6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19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1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9" borderId="4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20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0" fillId="4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4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4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5" borderId="45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2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11" borderId="2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3" borderId="3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4" borderId="3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1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3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7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7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7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4" borderId="7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3" fillId="8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8" borderId="2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8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18" borderId="2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5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30" fillId="5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3" fillId="7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3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2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7" borderId="2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1" fillId="3" borderId="29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BE5D6"/>
      <rgbColor rgb="FFFF00FF"/>
      <rgbColor rgb="FF00FFFF"/>
      <rgbColor rgb="FF800000"/>
      <rgbColor rgb="FF008000"/>
      <rgbColor rgb="FF000066"/>
      <rgbColor rgb="FF808000"/>
      <rgbColor rgb="FF800080"/>
      <rgbColor rgb="FF008080"/>
      <rgbColor rgb="FFA9D18E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BDD6EE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FFE699"/>
      <rgbColor rgb="FFBDD7EE"/>
      <rgbColor rgb="FFF4B183"/>
      <rgbColor rgb="FFD9D9D9"/>
      <rgbColor rgb="FFF8CBAD"/>
      <rgbColor rgb="FF3366FF"/>
      <rgbColor rgb="FF33CCCC"/>
      <rgbColor rgb="FF99CC00"/>
      <rgbColor rgb="FFFFD966"/>
      <rgbColor rgb="FFFF9900"/>
      <rgbColor rgb="FFFF6600"/>
      <rgbColor rgb="FF666699"/>
      <rgbColor rgb="FFC5E0B4"/>
      <rgbColor rgb="FF1F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home/local/ASSYST-COC/rahulmon.j/Downloads/West%20African%20Dashboard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spiration Chart"/>
      <sheetName val="Performance by Goal"/>
      <sheetName val="Initial Analysis Table"/>
      <sheetName val="Continental Level Dashboard"/>
      <sheetName val="Continental Dboard Targets"/>
      <sheetName val="Benin"/>
      <sheetName val="Burkina Faso"/>
      <sheetName val="Ghana"/>
      <sheetName val="Guinea"/>
      <sheetName val="Senegal"/>
      <sheetName val="Mali"/>
      <sheetName val="Cotedivoire"/>
      <sheetName val="Liberia"/>
      <sheetName val="Togo"/>
      <sheetName val="Nigeria"/>
      <sheetName val="Niger"/>
    </sheetNames>
    <sheetDataSet>
      <sheetData sheetId="0"/>
      <sheetData sheetId="1"/>
      <sheetData sheetId="2"/>
      <sheetData sheetId="3"/>
      <sheetData sheetId="4"/>
      <sheetData sheetId="5">
        <row r="4">
          <cell r="P4">
            <v>0.32838488487525</v>
          </cell>
        </row>
        <row r="9">
          <cell r="P9">
            <v>0.222302694582216</v>
          </cell>
        </row>
        <row r="10">
          <cell r="P10">
            <v>0.710531169123584</v>
          </cell>
        </row>
        <row r="11">
          <cell r="M11">
            <v>-0.046101308135435</v>
          </cell>
        </row>
        <row r="11">
          <cell r="P11">
            <v>1.00001456000233</v>
          </cell>
        </row>
        <row r="12">
          <cell r="M12">
            <v>2.07478934672895</v>
          </cell>
        </row>
        <row r="13">
          <cell r="M13">
            <v>0.128205128205128</v>
          </cell>
        </row>
        <row r="13">
          <cell r="P13">
            <v>0.131578947368421</v>
          </cell>
        </row>
        <row r="14">
          <cell r="M14">
            <v>0.134952766531714</v>
          </cell>
        </row>
        <row r="15">
          <cell r="M15">
            <v>0.310502283105023</v>
          </cell>
        </row>
        <row r="15">
          <cell r="P15">
            <v>1</v>
          </cell>
        </row>
        <row r="16">
          <cell r="M16">
            <v>-0.243055555555555</v>
          </cell>
        </row>
        <row r="17">
          <cell r="M17">
            <v>3.05555555555556</v>
          </cell>
        </row>
        <row r="18">
          <cell r="P18">
            <v>0</v>
          </cell>
        </row>
        <row r="19">
          <cell r="M19">
            <v>0.40633608815427</v>
          </cell>
        </row>
        <row r="19">
          <cell r="P19">
            <v>0</v>
          </cell>
        </row>
        <row r="20">
          <cell r="M20">
            <v>-0.274049217002237</v>
          </cell>
        </row>
        <row r="21">
          <cell r="M21" t="str">
            <v>0%</v>
          </cell>
        </row>
        <row r="22">
          <cell r="M22">
            <v>-0.341802782819117</v>
          </cell>
        </row>
        <row r="23">
          <cell r="P23">
            <v>0.500577834708045</v>
          </cell>
        </row>
        <row r="24">
          <cell r="M24">
            <v>0.782472613458529</v>
          </cell>
        </row>
        <row r="24">
          <cell r="P24">
            <v>0.500577834708045</v>
          </cell>
        </row>
        <row r="25">
          <cell r="M25">
            <v>0.0503778337531486</v>
          </cell>
        </row>
        <row r="26">
          <cell r="M26">
            <v>0.42989417989418</v>
          </cell>
        </row>
        <row r="27">
          <cell r="M27">
            <v>0.555555555555556</v>
          </cell>
        </row>
        <row r="28">
          <cell r="M28">
            <v>0.941358024691358</v>
          </cell>
        </row>
        <row r="29">
          <cell r="M29">
            <v>0.294117647058824</v>
          </cell>
        </row>
        <row r="30">
          <cell r="M30">
            <v>0.0591715976331357</v>
          </cell>
        </row>
        <row r="31">
          <cell r="M31">
            <v>0.440251572327044</v>
          </cell>
        </row>
        <row r="32">
          <cell r="P32">
            <v>0.00886524822695032</v>
          </cell>
        </row>
        <row r="33">
          <cell r="M33">
            <v>-0.0428571428571428</v>
          </cell>
        </row>
        <row r="33">
          <cell r="P33">
            <v>0</v>
          </cell>
        </row>
        <row r="34">
          <cell r="M34">
            <v>0.0354609929078013</v>
          </cell>
        </row>
        <row r="34">
          <cell r="P34">
            <v>0.0354609929078013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-0.245098039215686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>
            <v>-0.0664110698717976</v>
          </cell>
        </row>
        <row r="38">
          <cell r="P38">
            <v>0</v>
          </cell>
        </row>
        <row r="39">
          <cell r="M39" t="str">
            <v>0%</v>
          </cell>
        </row>
        <row r="40">
          <cell r="P40">
            <v>0</v>
          </cell>
        </row>
        <row r="41">
          <cell r="M41">
            <v>-0.595238095238095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0.336288612667289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0.175532504668534</v>
          </cell>
        </row>
        <row r="53">
          <cell r="M53">
            <v>0.333333333333333</v>
          </cell>
        </row>
        <row r="53">
          <cell r="P53">
            <v>0.175532504668534</v>
          </cell>
        </row>
        <row r="54">
          <cell r="M54">
            <v>0</v>
          </cell>
        </row>
        <row r="55">
          <cell r="M55">
            <v>1</v>
          </cell>
        </row>
        <row r="56">
          <cell r="M56">
            <v>-0.236979166666667</v>
          </cell>
        </row>
        <row r="57">
          <cell r="M57">
            <v>0.291783380018674</v>
          </cell>
        </row>
        <row r="58">
          <cell r="M58">
            <v>-0.729166666666667</v>
          </cell>
        </row>
        <row r="59">
          <cell r="P59">
            <v>0.392092190464222</v>
          </cell>
        </row>
        <row r="60">
          <cell r="P60">
            <v>0.738522280471822</v>
          </cell>
        </row>
        <row r="61">
          <cell r="M61">
            <v>0.771428571428571</v>
          </cell>
        </row>
        <row r="61">
          <cell r="P61">
            <v>0.738522280471822</v>
          </cell>
        </row>
        <row r="62">
          <cell r="M62">
            <v>0.74</v>
          </cell>
        </row>
        <row r="63">
          <cell r="M63">
            <v>0.775993883792049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0.045662100456621</v>
          </cell>
        </row>
        <row r="68">
          <cell r="M68">
            <v>0.045662100456621</v>
          </cell>
        </row>
        <row r="68">
          <cell r="P68">
            <v>0.045662100456621</v>
          </cell>
        </row>
        <row r="69">
          <cell r="P69">
            <v>0.666666666666667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0.431821198329729</v>
          </cell>
        </row>
        <row r="80">
          <cell r="P80">
            <v>0.508108046759732</v>
          </cell>
        </row>
        <row r="81">
          <cell r="M81">
            <v>1.16</v>
          </cell>
        </row>
        <row r="81">
          <cell r="P81">
            <v>0.748539325842697</v>
          </cell>
        </row>
        <row r="82">
          <cell r="M82">
            <v>0.337078651685393</v>
          </cell>
        </row>
        <row r="83">
          <cell r="M83">
            <v>0.303030303030303</v>
          </cell>
        </row>
        <row r="83">
          <cell r="P83">
            <v>0.267676767676768</v>
          </cell>
        </row>
        <row r="84">
          <cell r="M84" t="str">
            <v>0%</v>
          </cell>
        </row>
        <row r="85">
          <cell r="M85">
            <v>0.5</v>
          </cell>
        </row>
        <row r="86">
          <cell r="P86">
            <v>0.279247501469724</v>
          </cell>
        </row>
        <row r="87">
          <cell r="M87" t="str">
            <v>0%</v>
          </cell>
        </row>
        <row r="87">
          <cell r="P87">
            <v>0.279247501469724</v>
          </cell>
        </row>
        <row r="88">
          <cell r="M88">
            <v>0.37037037037037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0.714285714285714</v>
          </cell>
        </row>
        <row r="92">
          <cell r="P92">
            <v>0.359658024691358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0.479544032921811</v>
          </cell>
        </row>
        <row r="98">
          <cell r="M98">
            <v>6.26</v>
          </cell>
        </row>
        <row r="98">
          <cell r="P98">
            <v>1</v>
          </cell>
        </row>
        <row r="99">
          <cell r="M99">
            <v>0.0154320987654321</v>
          </cell>
        </row>
        <row r="99">
          <cell r="P99">
            <v>0.0154320987654321</v>
          </cell>
        </row>
        <row r="100">
          <cell r="M100">
            <v>0.8464</v>
          </cell>
        </row>
        <row r="100">
          <cell r="P100">
            <v>0.4232</v>
          </cell>
        </row>
        <row r="101">
          <cell r="M101" t="str">
            <v>0%</v>
          </cell>
        </row>
      </sheetData>
      <sheetData sheetId="6">
        <row r="4">
          <cell r="P4">
            <v>0.37486272568441</v>
          </cell>
        </row>
        <row r="9">
          <cell r="P9">
            <v>0.358496553336425</v>
          </cell>
        </row>
        <row r="10">
          <cell r="P10">
            <v>0.806341471134318</v>
          </cell>
        </row>
        <row r="11">
          <cell r="M11">
            <v>0.76792537308079</v>
          </cell>
        </row>
        <row r="11">
          <cell r="P11">
            <v>1.00001456000233</v>
          </cell>
        </row>
        <row r="12">
          <cell r="M12">
            <v>2.62626262626263</v>
          </cell>
        </row>
        <row r="13">
          <cell r="M13">
            <v>0.333333333333333</v>
          </cell>
        </row>
        <row r="13">
          <cell r="P13">
            <v>0.419009853400625</v>
          </cell>
        </row>
        <row r="14">
          <cell r="M14">
            <v>0.504686373467916</v>
          </cell>
        </row>
        <row r="15">
          <cell r="M15">
            <v>0.895759017043202</v>
          </cell>
        </row>
        <row r="15">
          <cell r="P15">
            <v>1</v>
          </cell>
        </row>
        <row r="16">
          <cell r="M16">
            <v>0.798333911836168</v>
          </cell>
        </row>
        <row r="17">
          <cell r="M17">
            <v>2.90286975717439</v>
          </cell>
        </row>
        <row r="18">
          <cell r="P18">
            <v>0.180637627672043</v>
          </cell>
        </row>
        <row r="19">
          <cell r="M19">
            <v>0.0657894736842105</v>
          </cell>
        </row>
        <row r="19">
          <cell r="P19">
            <v>0.180637627672043</v>
          </cell>
        </row>
        <row r="20">
          <cell r="M20">
            <v>0.502717391304348</v>
          </cell>
        </row>
        <row r="21">
          <cell r="M21" t="str">
            <v>0%</v>
          </cell>
        </row>
        <row r="22">
          <cell r="M22">
            <v>0.154043645699615</v>
          </cell>
        </row>
        <row r="23">
          <cell r="P23">
            <v>0.578168563782472</v>
          </cell>
        </row>
        <row r="24">
          <cell r="M24">
            <v>1.78240740740741</v>
          </cell>
        </row>
        <row r="24">
          <cell r="P24">
            <v>0.578168563782472</v>
          </cell>
        </row>
        <row r="25">
          <cell r="M25">
            <v>-0.111111111111111</v>
          </cell>
        </row>
        <row r="26">
          <cell r="M26">
            <v>-0.458333333333333</v>
          </cell>
        </row>
        <row r="27">
          <cell r="M27">
            <v>-1.89227642276423</v>
          </cell>
        </row>
        <row r="28">
          <cell r="M28" t="str">
            <v>0%</v>
          </cell>
        </row>
        <row r="29">
          <cell r="M29">
            <v>0.161290322580645</v>
          </cell>
        </row>
        <row r="30">
          <cell r="M30">
            <v>1.0039481105471</v>
          </cell>
        </row>
        <row r="31">
          <cell r="M31">
            <v>0.968992248062015</v>
          </cell>
        </row>
        <row r="32">
          <cell r="P32">
            <v>0.0310283687943262</v>
          </cell>
        </row>
        <row r="33">
          <cell r="M33">
            <v>-0.0285714285714286</v>
          </cell>
        </row>
        <row r="33">
          <cell r="P33">
            <v>0</v>
          </cell>
        </row>
        <row r="34">
          <cell r="M34">
            <v>0.124113475177305</v>
          </cell>
        </row>
        <row r="34">
          <cell r="P34">
            <v>0.124113475177305</v>
          </cell>
        </row>
        <row r="35">
          <cell r="M35">
            <v>-0.797520661157025</v>
          </cell>
        </row>
        <row r="35">
          <cell r="P35">
            <v>0</v>
          </cell>
        </row>
        <row r="36">
          <cell r="M36">
            <v>0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 t="str">
            <v>0%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1.00001456000233</v>
          </cell>
        </row>
        <row r="44">
          <cell r="M44" t="str">
            <v>0%</v>
          </cell>
        </row>
        <row r="44">
          <cell r="P44">
            <v>1.00001456000233</v>
          </cell>
        </row>
        <row r="45">
          <cell r="M45">
            <v>2.64705882352941</v>
          </cell>
        </row>
        <row r="46">
          <cell r="P46">
            <v>0.400591357228646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0.201774071685938</v>
          </cell>
        </row>
        <row r="53">
          <cell r="M53">
            <v>0</v>
          </cell>
        </row>
        <row r="53">
          <cell r="P53">
            <v>0.201774071685938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0.698924731182796</v>
          </cell>
        </row>
        <row r="57">
          <cell r="M57">
            <v>0.681619649555521</v>
          </cell>
        </row>
        <row r="58">
          <cell r="M58">
            <v>-0.0617283950617285</v>
          </cell>
        </row>
        <row r="59">
          <cell r="P59">
            <v>0.145207569440956</v>
          </cell>
        </row>
        <row r="60">
          <cell r="P60">
            <v>0.290415138881913</v>
          </cell>
        </row>
        <row r="61">
          <cell r="M61">
            <v>0.465116279069767</v>
          </cell>
        </row>
        <row r="61">
          <cell r="P61">
            <v>0.290415138881913</v>
          </cell>
        </row>
        <row r="62">
          <cell r="M62">
            <v>0.0298776097912168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>
            <v>-0.15625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>
            <v>-153.333333333333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0.410341679707877</v>
          </cell>
        </row>
        <row r="80">
          <cell r="P80">
            <v>0.115512519561815</v>
          </cell>
        </row>
        <row r="81">
          <cell r="M81" t="str">
            <v>0%</v>
          </cell>
        </row>
        <row r="81">
          <cell r="P81">
            <v>0.231025039123631</v>
          </cell>
        </row>
        <row r="82">
          <cell r="M82">
            <v>0.462050078247261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>
            <v>-0.404339250493097</v>
          </cell>
        </row>
        <row r="85">
          <cell r="M85">
            <v>0.389473684210526</v>
          </cell>
        </row>
        <row r="86">
          <cell r="P86">
            <v>1</v>
          </cell>
        </row>
        <row r="87">
          <cell r="M87">
            <v>3.02325581395349</v>
          </cell>
        </row>
        <row r="87">
          <cell r="P87">
            <v>1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>
            <v>-0.33273381294964</v>
          </cell>
        </row>
        <row r="91">
          <cell r="M91">
            <v>0.625</v>
          </cell>
        </row>
        <row r="92">
          <cell r="P92">
            <v>0.61774627720504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0.601439480717831</v>
          </cell>
        </row>
        <row r="98">
          <cell r="M98">
            <v>5.93</v>
          </cell>
        </row>
        <row r="98">
          <cell r="P98">
            <v>1</v>
          </cell>
        </row>
        <row r="99">
          <cell r="M99">
            <v>0.0143184421534937</v>
          </cell>
        </row>
        <row r="99">
          <cell r="P99">
            <v>0.0143184421534937</v>
          </cell>
        </row>
        <row r="100">
          <cell r="M100">
            <v>1.58</v>
          </cell>
        </row>
        <row r="100">
          <cell r="P100">
            <v>0.79</v>
          </cell>
        </row>
        <row r="101">
          <cell r="M101" t="str">
            <v>0%</v>
          </cell>
        </row>
      </sheetData>
      <sheetData sheetId="7">
        <row r="4">
          <cell r="P4">
            <v>0.354588767638466</v>
          </cell>
        </row>
        <row r="9">
          <cell r="P9">
            <v>0.206892954652855</v>
          </cell>
        </row>
        <row r="10">
          <cell r="P10">
            <v>0.415006575032441</v>
          </cell>
        </row>
        <row r="11">
          <cell r="M11">
            <v>1.18944009283435</v>
          </cell>
        </row>
        <row r="11">
          <cell r="P11">
            <v>0</v>
          </cell>
        </row>
        <row r="12">
          <cell r="M12">
            <v>-1.4367816091954</v>
          </cell>
        </row>
        <row r="13">
          <cell r="M13">
            <v>0</v>
          </cell>
        </row>
        <row r="13">
          <cell r="P13">
            <v>0.263157894736842</v>
          </cell>
        </row>
        <row r="14">
          <cell r="M14">
            <v>0.526315789473684</v>
          </cell>
        </row>
        <row r="15">
          <cell r="M15">
            <v>0.383597883597884</v>
          </cell>
        </row>
        <row r="15">
          <cell r="P15">
            <v>0.981861830360481</v>
          </cell>
        </row>
        <row r="16">
          <cell r="M16">
            <v>0.0708215297450425</v>
          </cell>
        </row>
        <row r="17">
          <cell r="M17">
            <v>2.49116607773852</v>
          </cell>
        </row>
        <row r="18">
          <cell r="P18">
            <v>0.071029064070265</v>
          </cell>
        </row>
        <row r="19">
          <cell r="M19">
            <v>0.0809464508094645</v>
          </cell>
        </row>
        <row r="19">
          <cell r="P19">
            <v>0.071029064070265</v>
          </cell>
        </row>
        <row r="20">
          <cell r="M20">
            <v>0.045454545454545</v>
          </cell>
        </row>
        <row r="21">
          <cell r="M21" t="str">
            <v>0%</v>
          </cell>
        </row>
        <row r="22">
          <cell r="M22">
            <v>0.15771526001705</v>
          </cell>
        </row>
        <row r="23">
          <cell r="P23">
            <v>1</v>
          </cell>
        </row>
        <row r="24">
          <cell r="M24">
            <v>3.18352059925094</v>
          </cell>
        </row>
        <row r="24">
          <cell r="P24">
            <v>1</v>
          </cell>
        </row>
        <row r="25">
          <cell r="M25">
            <v>1.30718954248366</v>
          </cell>
        </row>
        <row r="26">
          <cell r="M26">
            <v>0.14367816091954</v>
          </cell>
        </row>
        <row r="27">
          <cell r="M27">
            <v>0.222222222222222</v>
          </cell>
        </row>
        <row r="28">
          <cell r="M28">
            <v>0.0259740259740257</v>
          </cell>
        </row>
        <row r="29">
          <cell r="M29">
            <v>0.200135226504394</v>
          </cell>
        </row>
        <row r="30">
          <cell r="M30">
            <v>0.445482866043614</v>
          </cell>
        </row>
        <row r="31">
          <cell r="M31">
            <v>0.362172587011123</v>
          </cell>
        </row>
        <row r="32">
          <cell r="P32">
            <v>0.0416666666666667</v>
          </cell>
        </row>
        <row r="33">
          <cell r="M33">
            <v>-0.1</v>
          </cell>
        </row>
        <row r="33">
          <cell r="P33">
            <v>0</v>
          </cell>
        </row>
        <row r="34">
          <cell r="M34">
            <v>-0.510752688172043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0.166666666666667</v>
          </cell>
        </row>
        <row r="36">
          <cell r="P36">
            <v>0.166666666666667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>
            <v>-0.854700854700855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0.973556525958273</v>
          </cell>
        </row>
        <row r="47">
          <cell r="P47">
            <v>0.920669577874818</v>
          </cell>
        </row>
        <row r="48">
          <cell r="M48" t="str">
            <v>0%</v>
          </cell>
        </row>
        <row r="48">
          <cell r="P48">
            <v>0.920669577874818</v>
          </cell>
        </row>
        <row r="49">
          <cell r="M49">
            <v>1.84133915574964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1</v>
          </cell>
        </row>
        <row r="53">
          <cell r="M53">
            <v>0</v>
          </cell>
        </row>
        <row r="53">
          <cell r="P53">
            <v>1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6.38173018753781</v>
          </cell>
        </row>
        <row r="57">
          <cell r="M57">
            <v>0.929419986023759</v>
          </cell>
        </row>
        <row r="58">
          <cell r="M58">
            <v>0.833333333333333</v>
          </cell>
        </row>
        <row r="59">
          <cell r="P59">
            <v>0.536892361111111</v>
          </cell>
        </row>
        <row r="60">
          <cell r="P60">
            <v>1</v>
          </cell>
        </row>
        <row r="61">
          <cell r="M61" t="str">
            <v>0%</v>
          </cell>
        </row>
        <row r="61">
          <cell r="P61">
            <v>1</v>
          </cell>
        </row>
        <row r="62">
          <cell r="M62">
            <v>2.57333333333333</v>
          </cell>
        </row>
        <row r="63">
          <cell r="M63">
            <v>3.28735632183908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 t="str">
            <v>100%</v>
          </cell>
        </row>
        <row r="67">
          <cell r="P67">
            <v>0.0737847222222224</v>
          </cell>
        </row>
        <row r="68">
          <cell r="M68">
            <v>0.0737847222222224</v>
          </cell>
        </row>
        <row r="68">
          <cell r="P68">
            <v>0.0737847222222224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0.325827904665565</v>
          </cell>
        </row>
        <row r="80">
          <cell r="P80">
            <v>0.427975596519791</v>
          </cell>
        </row>
        <row r="81">
          <cell r="M81" t="str">
            <v>0%</v>
          </cell>
        </row>
        <row r="81">
          <cell r="P81">
            <v>0.290294627383016</v>
          </cell>
        </row>
        <row r="82">
          <cell r="M82">
            <v>0.580589254766031</v>
          </cell>
        </row>
        <row r="83">
          <cell r="M83" t="str">
            <v>0%</v>
          </cell>
        </row>
        <row r="83">
          <cell r="P83">
            <v>0.565656565656566</v>
          </cell>
        </row>
        <row r="84">
          <cell r="M84">
            <v>1.33333333333333</v>
          </cell>
        </row>
        <row r="85">
          <cell r="M85">
            <v>0.363636363636364</v>
          </cell>
        </row>
        <row r="86">
          <cell r="P86">
            <v>0.121532520957115</v>
          </cell>
        </row>
        <row r="87">
          <cell r="M87">
            <v>-0.458839406207827</v>
          </cell>
        </row>
        <row r="87">
          <cell r="P87">
            <v>0.121532520957115</v>
          </cell>
        </row>
        <row r="88">
          <cell r="M88">
            <v>-0.626911314984709</v>
          </cell>
        </row>
        <row r="89">
          <cell r="M89">
            <v>1.22222222222222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0.368458403126745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0.269055648613438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0.0111669458403126</v>
          </cell>
        </row>
        <row r="99">
          <cell r="P99">
            <v>0.0111669458403126</v>
          </cell>
        </row>
        <row r="100">
          <cell r="M100">
            <v>1.592</v>
          </cell>
        </row>
        <row r="100">
          <cell r="P100">
            <v>0.796</v>
          </cell>
        </row>
        <row r="101">
          <cell r="M101" t="str">
            <v>0%</v>
          </cell>
        </row>
      </sheetData>
      <sheetData sheetId="8">
        <row r="4">
          <cell r="P4">
            <v>0.42698216276544</v>
          </cell>
        </row>
        <row r="9">
          <cell r="P9">
            <v>0.493829500787806</v>
          </cell>
        </row>
        <row r="10">
          <cell r="P10">
            <v>0.505921995624513</v>
          </cell>
        </row>
        <row r="11">
          <cell r="M11">
            <v>0.53964300539643</v>
          </cell>
        </row>
        <row r="11">
          <cell r="P11">
            <v>0</v>
          </cell>
        </row>
        <row r="12">
          <cell r="M12">
            <v>-1.92982456140351</v>
          </cell>
        </row>
        <row r="13">
          <cell r="M13">
            <v>0.256410256410256</v>
          </cell>
        </row>
        <row r="13">
          <cell r="P13">
            <v>0.517765986873538</v>
          </cell>
        </row>
        <row r="14">
          <cell r="M14">
            <v>0.77912171733682</v>
          </cell>
        </row>
        <row r="15">
          <cell r="M15">
            <v>0.928753180661578</v>
          </cell>
        </row>
        <row r="15">
          <cell r="P15">
            <v>1</v>
          </cell>
        </row>
        <row r="16">
          <cell r="M16">
            <v>0.476190476190476</v>
          </cell>
        </row>
        <row r="17">
          <cell r="M17">
            <v>10.3703703703704</v>
          </cell>
        </row>
        <row r="18">
          <cell r="P18">
            <v>0.383544357923896</v>
          </cell>
        </row>
        <row r="19">
          <cell r="M19">
            <v>0.0837988826815643</v>
          </cell>
        </row>
        <row r="19">
          <cell r="P19">
            <v>0.383544357923896</v>
          </cell>
        </row>
        <row r="20">
          <cell r="M20">
            <v>0.735567970204842</v>
          </cell>
        </row>
        <row r="21">
          <cell r="M21">
            <v>0.700883002207506</v>
          </cell>
        </row>
        <row r="22">
          <cell r="M22">
            <v>0.0139275766016713</v>
          </cell>
        </row>
        <row r="23">
          <cell r="P23">
            <v>1</v>
          </cell>
        </row>
        <row r="24">
          <cell r="M24">
            <v>8.93719806763285</v>
          </cell>
        </row>
        <row r="24">
          <cell r="P24">
            <v>1</v>
          </cell>
        </row>
        <row r="25">
          <cell r="M25">
            <v>0.0184162062615101</v>
          </cell>
        </row>
        <row r="26">
          <cell r="M26">
            <v>0.0631313131313131</v>
          </cell>
        </row>
        <row r="27">
          <cell r="M27">
            <v>0.32520325203252</v>
          </cell>
        </row>
        <row r="28">
          <cell r="M28">
            <v>2.03252032520325</v>
          </cell>
        </row>
        <row r="29">
          <cell r="M29" t="str">
            <v>0%</v>
          </cell>
        </row>
        <row r="30">
          <cell r="M30">
            <v>0.348623853211009</v>
          </cell>
        </row>
        <row r="31">
          <cell r="M31">
            <v>0.531914893617021</v>
          </cell>
        </row>
        <row r="32">
          <cell r="P32">
            <v>0.410642570281124</v>
          </cell>
        </row>
        <row r="33">
          <cell r="M33">
            <v>-0.114285714285714</v>
          </cell>
        </row>
        <row r="33">
          <cell r="P33">
            <v>0</v>
          </cell>
        </row>
        <row r="34">
          <cell r="M34">
            <v>0.642570281124498</v>
          </cell>
        </row>
        <row r="34">
          <cell r="P34">
            <v>0.642570281124498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24.3055555555556</v>
          </cell>
        </row>
        <row r="36">
          <cell r="P36">
            <v>1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1.00001456000233</v>
          </cell>
        </row>
        <row r="41">
          <cell r="M41">
            <v>7.87878787878788</v>
          </cell>
        </row>
        <row r="41">
          <cell r="P41">
            <v>1.00001456000233</v>
          </cell>
        </row>
        <row r="42">
          <cell r="M42" t="str">
            <v>0%</v>
          </cell>
        </row>
        <row r="43">
          <cell r="P43">
            <v>0.382058823529412</v>
          </cell>
        </row>
        <row r="44">
          <cell r="M44" t="str">
            <v>0%</v>
          </cell>
        </row>
        <row r="44">
          <cell r="P44">
            <v>0.382058823529412</v>
          </cell>
        </row>
        <row r="45">
          <cell r="M45">
            <v>0.764117647058824</v>
          </cell>
        </row>
        <row r="46">
          <cell r="P46">
            <v>0.518996415770609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0.556989247311828</v>
          </cell>
        </row>
        <row r="53">
          <cell r="M53">
            <v>0</v>
          </cell>
        </row>
        <row r="53">
          <cell r="P53">
            <v>0.556989247311828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2.78494623655914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1</v>
          </cell>
        </row>
        <row r="70">
          <cell r="P70">
            <v>1</v>
          </cell>
        </row>
        <row r="71">
          <cell r="M71" t="str">
            <v>100%</v>
          </cell>
        </row>
        <row r="71">
          <cell r="P71">
            <v>1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0.213075293404628</v>
          </cell>
        </row>
        <row r="80">
          <cell r="P80">
            <v>0.215446273440276</v>
          </cell>
        </row>
        <row r="81">
          <cell r="M81" t="str">
            <v>0%</v>
          </cell>
        </row>
        <row r="81">
          <cell r="P81">
            <v>0.429745889387145</v>
          </cell>
        </row>
        <row r="82">
          <cell r="M82">
            <v>0.85949177877429</v>
          </cell>
        </row>
        <row r="83">
          <cell r="M83" t="str">
            <v>0%</v>
          </cell>
        </row>
        <row r="83">
          <cell r="P83">
            <v>0.00114665749340682</v>
          </cell>
        </row>
        <row r="84">
          <cell r="M84">
            <v>0.00343997248022045</v>
          </cell>
        </row>
        <row r="85">
          <cell r="M85">
            <v>0</v>
          </cell>
        </row>
        <row r="86">
          <cell r="P86">
            <v>0.208333333333333</v>
          </cell>
        </row>
        <row r="87">
          <cell r="M87" t="str">
            <v>0%</v>
          </cell>
        </row>
        <row r="87">
          <cell r="P87">
            <v>0.208333333333333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0.166666666666667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9">
        <row r="4">
          <cell r="P4">
            <v>0.646951047472353</v>
          </cell>
        </row>
        <row r="9">
          <cell r="P9">
            <v>0.576435210914556</v>
          </cell>
        </row>
        <row r="10">
          <cell r="P10">
            <v>0.856308710068365</v>
          </cell>
        </row>
        <row r="11">
          <cell r="M11">
            <v>0.633548794966668</v>
          </cell>
        </row>
        <row r="11">
          <cell r="P11">
            <v>1.00001456000233</v>
          </cell>
        </row>
        <row r="12">
          <cell r="M12">
            <v>3.42412451361868</v>
          </cell>
        </row>
        <row r="13">
          <cell r="M13">
            <v>0.0778816199376947</v>
          </cell>
        </row>
        <row r="13">
          <cell r="P13">
            <v>0.568911570202766</v>
          </cell>
        </row>
        <row r="14">
          <cell r="M14">
            <v>1.05994152046784</v>
          </cell>
        </row>
        <row r="15">
          <cell r="M15">
            <v>0.495049504950495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10.0980392156863</v>
          </cell>
        </row>
        <row r="18">
          <cell r="P18">
            <v>1</v>
          </cell>
        </row>
        <row r="19">
          <cell r="M19">
            <v>0.09958071278826</v>
          </cell>
        </row>
        <row r="19">
          <cell r="P19">
            <v>1</v>
          </cell>
        </row>
        <row r="20">
          <cell r="M20">
            <v>0.877558479532164</v>
          </cell>
        </row>
        <row r="21">
          <cell r="M21">
            <v>4.10628019323671</v>
          </cell>
        </row>
        <row r="22">
          <cell r="M22">
            <v>0.119214586255259</v>
          </cell>
        </row>
        <row r="23">
          <cell r="P23">
            <v>1</v>
          </cell>
        </row>
        <row r="24">
          <cell r="M24">
            <v>3.26388888888889</v>
          </cell>
        </row>
        <row r="24">
          <cell r="P24">
            <v>1</v>
          </cell>
        </row>
        <row r="25">
          <cell r="M25">
            <v>1.3265306122449</v>
          </cell>
        </row>
        <row r="26">
          <cell r="M26">
            <v>0.240384615384615</v>
          </cell>
        </row>
        <row r="27">
          <cell r="M27">
            <v>0.717948717948718</v>
          </cell>
        </row>
        <row r="28">
          <cell r="M28">
            <v>0.952380952380953</v>
          </cell>
        </row>
        <row r="29">
          <cell r="M29">
            <v>1.23188405797101</v>
          </cell>
        </row>
        <row r="30">
          <cell r="M30">
            <v>3.14814814814815</v>
          </cell>
        </row>
        <row r="31">
          <cell r="M31">
            <v>1.64470794905578</v>
          </cell>
        </row>
        <row r="32">
          <cell r="P32">
            <v>0.395036668412782</v>
          </cell>
        </row>
        <row r="33">
          <cell r="M33">
            <v>-0.0428571428571428</v>
          </cell>
        </row>
        <row r="33">
          <cell r="P33">
            <v>0</v>
          </cell>
        </row>
        <row r="34">
          <cell r="M34">
            <v>0.152610441767068</v>
          </cell>
        </row>
        <row r="34">
          <cell r="P34">
            <v>0.152610441767068</v>
          </cell>
        </row>
        <row r="35">
          <cell r="M35">
            <v>0.760869565217391</v>
          </cell>
        </row>
        <row r="35">
          <cell r="P35">
            <v>0.760869565217391</v>
          </cell>
        </row>
        <row r="36">
          <cell r="M36">
            <v>0.666666666666667</v>
          </cell>
        </row>
        <row r="36">
          <cell r="P36">
            <v>0.666666666666667</v>
          </cell>
        </row>
        <row r="37">
          <cell r="P37">
            <v>0.212594171562898</v>
          </cell>
        </row>
        <row r="38">
          <cell r="M38">
            <v>0.425188343125796</v>
          </cell>
        </row>
        <row r="38">
          <cell r="P38">
            <v>0.212594171562898</v>
          </cell>
        </row>
        <row r="39">
          <cell r="M39">
            <v>0</v>
          </cell>
        </row>
        <row r="40">
          <cell r="P40">
            <v>0.555555555555556</v>
          </cell>
        </row>
        <row r="41">
          <cell r="M41">
            <v>1.11111111111111</v>
          </cell>
        </row>
        <row r="41">
          <cell r="P41">
            <v>0.555555555555556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>
            <v>-0.0532809871003926</v>
          </cell>
        </row>
        <row r="44">
          <cell r="P44">
            <v>0</v>
          </cell>
        </row>
        <row r="45">
          <cell r="M45">
            <v>0</v>
          </cell>
        </row>
        <row r="46">
          <cell r="P46">
            <v>0.591202883307658</v>
          </cell>
        </row>
        <row r="47">
          <cell r="P47">
            <v>0.059814879497031</v>
          </cell>
        </row>
        <row r="48">
          <cell r="M48" t="str">
            <v>0%</v>
          </cell>
        </row>
        <row r="48">
          <cell r="P48">
            <v>0.059814879497031</v>
          </cell>
        </row>
        <row r="49">
          <cell r="M49">
            <v>0.119629758994062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0.713793770425941</v>
          </cell>
        </row>
        <row r="53">
          <cell r="M53">
            <v>1</v>
          </cell>
        </row>
        <row r="53">
          <cell r="P53">
            <v>0.713793770425941</v>
          </cell>
        </row>
        <row r="54">
          <cell r="M54">
            <v>0.43</v>
          </cell>
        </row>
        <row r="55">
          <cell r="M55">
            <v>1</v>
          </cell>
        </row>
        <row r="56">
          <cell r="M56">
            <v>1.15490219560878</v>
          </cell>
        </row>
        <row r="57">
          <cell r="M57">
            <v>0.13851745182747</v>
          </cell>
        </row>
        <row r="58">
          <cell r="M58">
            <v>-0.170384138785626</v>
          </cell>
        </row>
        <row r="59">
          <cell r="P59">
            <v>0.5</v>
          </cell>
        </row>
        <row r="60">
          <cell r="P60">
            <v>1</v>
          </cell>
        </row>
        <row r="61">
          <cell r="M61">
            <v>0.971428571428571</v>
          </cell>
        </row>
        <row r="61">
          <cell r="P61">
            <v>1</v>
          </cell>
        </row>
        <row r="62">
          <cell r="M62">
            <v>1.28571428571429</v>
          </cell>
        </row>
        <row r="63">
          <cell r="M63">
            <v>1.28571428571429</v>
          </cell>
        </row>
        <row r="64">
          <cell r="M64" t="str">
            <v>100%</v>
          </cell>
        </row>
        <row r="65">
          <cell r="M65">
            <v>0</v>
          </cell>
        </row>
        <row r="66">
          <cell r="M66" t="str">
            <v>100%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1</v>
          </cell>
        </row>
        <row r="70">
          <cell r="P70">
            <v>1</v>
          </cell>
        </row>
        <row r="71">
          <cell r="M71" t="str">
            <v>100%</v>
          </cell>
        </row>
        <row r="71">
          <cell r="P71">
            <v>1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0.892857142857143</v>
          </cell>
        </row>
        <row r="77">
          <cell r="P77">
            <v>0.892857142857143</v>
          </cell>
        </row>
        <row r="78">
          <cell r="M78">
            <v>0.892857142857143</v>
          </cell>
        </row>
        <row r="78">
          <cell r="P78">
            <v>0.892857142857143</v>
          </cell>
        </row>
        <row r="79">
          <cell r="P79">
            <v>0.915698407144801</v>
          </cell>
        </row>
        <row r="80">
          <cell r="P80">
            <v>0.873547610717201</v>
          </cell>
        </row>
        <row r="81">
          <cell r="M81" t="str">
            <v>0%</v>
          </cell>
        </row>
        <row r="81">
          <cell r="P81">
            <v>0.794666666666667</v>
          </cell>
        </row>
        <row r="82">
          <cell r="M82">
            <v>1.58933333333333</v>
          </cell>
        </row>
        <row r="83">
          <cell r="M83">
            <v>2.38095238095238</v>
          </cell>
        </row>
        <row r="83">
          <cell r="P83">
            <v>0.952428554767736</v>
          </cell>
        </row>
        <row r="84">
          <cell r="M84">
            <v>0.229419703103914</v>
          </cell>
        </row>
        <row r="85">
          <cell r="M85">
            <v>0.246913580246914</v>
          </cell>
        </row>
        <row r="86">
          <cell r="P86">
            <v>1</v>
          </cell>
        </row>
        <row r="87">
          <cell r="M87">
            <v>3.38759958434361</v>
          </cell>
        </row>
        <row r="87">
          <cell r="P87">
            <v>1</v>
          </cell>
        </row>
        <row r="88">
          <cell r="M88">
            <v>1.28240740740741</v>
          </cell>
        </row>
        <row r="89">
          <cell r="M89">
            <v>0.111111111111111</v>
          </cell>
        </row>
        <row r="90">
          <cell r="M90" t="str">
            <v>100%</v>
          </cell>
        </row>
        <row r="91">
          <cell r="M91">
            <v>0.625</v>
          </cell>
        </row>
        <row r="92">
          <cell r="P92">
            <v>0.445962170594462</v>
          </cell>
        </row>
        <row r="93">
          <cell r="P93">
            <v>1</v>
          </cell>
        </row>
        <row r="94">
          <cell r="M94">
            <v>1.66666666666667</v>
          </cell>
        </row>
        <row r="94">
          <cell r="P94">
            <v>1</v>
          </cell>
        </row>
        <row r="95">
          <cell r="M95">
            <v>0.963541666666667</v>
          </cell>
        </row>
        <row r="96">
          <cell r="M96" t="str">
            <v>100%</v>
          </cell>
        </row>
        <row r="97">
          <cell r="P97">
            <v>0.261282894125949</v>
          </cell>
        </row>
        <row r="98">
          <cell r="M98">
            <v>0</v>
          </cell>
        </row>
        <row r="98">
          <cell r="P98">
            <v>0</v>
          </cell>
        </row>
        <row r="99">
          <cell r="M99">
            <v>0.0838486823778484</v>
          </cell>
        </row>
        <row r="99">
          <cell r="P99">
            <v>0.0838486823778484</v>
          </cell>
        </row>
        <row r="100">
          <cell r="M100">
            <v>1.4</v>
          </cell>
        </row>
        <row r="100">
          <cell r="P100">
            <v>0.7</v>
          </cell>
        </row>
        <row r="101">
          <cell r="M101" t="str">
            <v>0%</v>
          </cell>
        </row>
      </sheetData>
      <sheetData sheetId="10">
        <row r="4">
          <cell r="P4">
            <v>0.116900906895062</v>
          </cell>
        </row>
        <row r="9">
          <cell r="P9">
            <v>0.0452469137328362</v>
          </cell>
        </row>
        <row r="10">
          <cell r="P10">
            <v>0.164828731783302</v>
          </cell>
        </row>
        <row r="11">
          <cell r="M11">
            <v>0.264550264550265</v>
          </cell>
        </row>
        <row r="11">
          <cell r="P11">
            <v>0.197000051368984</v>
          </cell>
        </row>
        <row r="12">
          <cell r="M12">
            <v>0.129449838187703</v>
          </cell>
        </row>
        <row r="13">
          <cell r="M13">
            <v>0.528455284552846</v>
          </cell>
        </row>
        <row r="13">
          <cell r="P13">
            <v>0.297486143980921</v>
          </cell>
        </row>
        <row r="14">
          <cell r="M14">
            <v>0.0665170034089962</v>
          </cell>
        </row>
        <row r="15">
          <cell r="M15" t="str">
            <v>0%</v>
          </cell>
        </row>
        <row r="15">
          <cell r="P15">
            <v>0</v>
          </cell>
        </row>
        <row r="16">
          <cell r="M16">
            <v>-0.0680272108843537</v>
          </cell>
        </row>
        <row r="17">
          <cell r="M17" t="str">
            <v>0%</v>
          </cell>
        </row>
        <row r="18">
          <cell r="P18">
            <v>0.0335144927536232</v>
          </cell>
        </row>
        <row r="19">
          <cell r="M19" t="str">
            <v>0%</v>
          </cell>
        </row>
        <row r="19">
          <cell r="P19">
            <v>0.0335144927536232</v>
          </cell>
        </row>
        <row r="20">
          <cell r="M20">
            <v>0.134057971014493</v>
          </cell>
        </row>
        <row r="21">
          <cell r="M21" t="str">
            <v>0%</v>
          </cell>
        </row>
        <row r="22">
          <cell r="M22">
            <v>0</v>
          </cell>
        </row>
        <row r="23">
          <cell r="P23">
            <v>0.0149622766905068</v>
          </cell>
        </row>
        <row r="24">
          <cell r="M24" t="str">
            <v>0%</v>
          </cell>
        </row>
        <row r="24">
          <cell r="P24">
            <v>0.0149622766905068</v>
          </cell>
        </row>
        <row r="25">
          <cell r="M25">
            <v>0.389492753623188</v>
          </cell>
        </row>
        <row r="26">
          <cell r="M26">
            <v>0.0612745098039216</v>
          </cell>
        </row>
        <row r="27">
          <cell r="M27">
            <v>-0.210526315789474</v>
          </cell>
        </row>
        <row r="28">
          <cell r="M28" t="str">
            <v>0%</v>
          </cell>
        </row>
        <row r="29">
          <cell r="M29">
            <v>-0.185185185185185</v>
          </cell>
        </row>
        <row r="30">
          <cell r="M30">
            <v>0.122569630252529</v>
          </cell>
        </row>
        <row r="31">
          <cell r="M31">
            <v>0</v>
          </cell>
        </row>
        <row r="32">
          <cell r="P32">
            <v>0</v>
          </cell>
        </row>
        <row r="33">
          <cell r="M33">
            <v>-0.171428571428571</v>
          </cell>
        </row>
        <row r="33">
          <cell r="P33">
            <v>0</v>
          </cell>
        </row>
        <row r="34">
          <cell r="M34">
            <v>-0.760626398210291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>
            <v>-0.238095238095238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>
            <v>-1.66666666666667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0.336628443390009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0.00988533017002768</v>
          </cell>
        </row>
        <row r="53">
          <cell r="M53">
            <v>0</v>
          </cell>
        </row>
        <row r="53">
          <cell r="P53">
            <v>0.00988533017002768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>
            <v>0.0988533017002768</v>
          </cell>
        </row>
        <row r="58">
          <cell r="M58" t="str">
            <v>0%</v>
          </cell>
        </row>
        <row r="59">
          <cell r="P59">
            <v>0.138888888888889</v>
          </cell>
        </row>
        <row r="60">
          <cell r="P60">
            <v>0.277777777777778</v>
          </cell>
        </row>
        <row r="61">
          <cell r="M61" t="str">
            <v>0%</v>
          </cell>
        </row>
        <row r="61">
          <cell r="P61">
            <v>0.277777777777778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>
            <v>1.66666666666667</v>
          </cell>
        </row>
        <row r="65">
          <cell r="M65">
            <v>1.66666666666667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>
            <v>-22.5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>
            <v>-0.717948717948718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0.133667502088555</v>
          </cell>
        </row>
        <row r="80">
          <cell r="P80">
            <v>0.0963345864661654</v>
          </cell>
        </row>
        <row r="81">
          <cell r="M81" t="str">
            <v>0%</v>
          </cell>
        </row>
        <row r="81">
          <cell r="P81">
            <v>0.192669172932331</v>
          </cell>
        </row>
        <row r="82">
          <cell r="M82">
            <v>0.385338345864662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0.208333333333333</v>
          </cell>
        </row>
        <row r="87">
          <cell r="M87" t="str">
            <v>0%</v>
          </cell>
        </row>
        <row r="87">
          <cell r="P87">
            <v>0.208333333333333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0.0103993344425957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0.0138657792567942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0.0415973377703826</v>
          </cell>
        </row>
        <row r="99">
          <cell r="P99">
            <v>0.0415973377703826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11">
        <row r="4">
          <cell r="P4">
            <v>0.427229478806441</v>
          </cell>
        </row>
        <row r="9">
          <cell r="P9">
            <v>0.430555586524036</v>
          </cell>
        </row>
        <row r="10">
          <cell r="P10">
            <v>0.791383552607546</v>
          </cell>
        </row>
        <row r="11">
          <cell r="M11">
            <v>2.46822748184676</v>
          </cell>
        </row>
        <row r="11">
          <cell r="P11">
            <v>1.00001456000233</v>
          </cell>
        </row>
        <row r="12">
          <cell r="M12">
            <v>2</v>
          </cell>
        </row>
        <row r="13">
          <cell r="M13">
            <v>0.353535353535353</v>
          </cell>
        </row>
        <row r="13">
          <cell r="P13">
            <v>0.374136097820308</v>
          </cell>
        </row>
        <row r="14">
          <cell r="M14">
            <v>0.394736842105263</v>
          </cell>
        </row>
        <row r="15">
          <cell r="M15">
            <v>0.698198198198198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5.87301587301587</v>
          </cell>
        </row>
        <row r="18">
          <cell r="P18">
            <v>0.400958384583846</v>
          </cell>
        </row>
        <row r="19">
          <cell r="M19">
            <v>0.472222222222222</v>
          </cell>
        </row>
        <row r="19">
          <cell r="P19">
            <v>0.400958384583846</v>
          </cell>
        </row>
        <row r="20">
          <cell r="M20">
            <v>1.13161131611316</v>
          </cell>
        </row>
        <row r="21">
          <cell r="M21" t="str">
            <v>0%</v>
          </cell>
        </row>
        <row r="22">
          <cell r="M22" t="str">
            <v>0%</v>
          </cell>
        </row>
        <row r="23">
          <cell r="P23">
            <v>0</v>
          </cell>
        </row>
        <row r="24">
          <cell r="M24" t="str">
            <v>0%</v>
          </cell>
        </row>
        <row r="24">
          <cell r="P24">
            <v>0</v>
          </cell>
        </row>
        <row r="25">
          <cell r="M25" t="str">
            <v>0%</v>
          </cell>
        </row>
        <row r="26">
          <cell r="M26" t="str">
            <v>0%</v>
          </cell>
        </row>
        <row r="27">
          <cell r="M27" t="str">
            <v>0%</v>
          </cell>
        </row>
        <row r="28">
          <cell r="M28">
            <v>0.78004367752453</v>
          </cell>
        </row>
        <row r="29">
          <cell r="M29">
            <v>0.356394129979036</v>
          </cell>
        </row>
        <row r="30">
          <cell r="M30">
            <v>-0.947321283178636</v>
          </cell>
        </row>
        <row r="31">
          <cell r="M31">
            <v>-1.17047282491672</v>
          </cell>
        </row>
        <row r="32">
          <cell r="P32">
            <v>0.451612903225806</v>
          </cell>
        </row>
        <row r="33">
          <cell r="M33">
            <v>0.806451612903226</v>
          </cell>
        </row>
        <row r="33">
          <cell r="P33">
            <v>0.806451612903226</v>
          </cell>
        </row>
        <row r="34">
          <cell r="M34">
            <v>-0.617283950617284</v>
          </cell>
        </row>
        <row r="34">
          <cell r="P34">
            <v>0</v>
          </cell>
        </row>
        <row r="35">
          <cell r="M35" t="str">
            <v>0%</v>
          </cell>
        </row>
        <row r="35">
          <cell r="P35">
            <v>0</v>
          </cell>
        </row>
        <row r="36">
          <cell r="M36">
            <v>3.78703703703704</v>
          </cell>
        </row>
        <row r="36">
          <cell r="P36">
            <v>1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0.585106382978724</v>
          </cell>
        </row>
        <row r="41">
          <cell r="M41">
            <v>1.17021276595745</v>
          </cell>
        </row>
        <row r="41">
          <cell r="P41">
            <v>0.585106382978724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 t="str">
            <v>0%</v>
          </cell>
        </row>
        <row r="46">
          <cell r="P46">
            <v>0.666666666666667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1</v>
          </cell>
        </row>
        <row r="53">
          <cell r="M53">
            <v>1.33333333333333</v>
          </cell>
        </row>
        <row r="53">
          <cell r="P53">
            <v>1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>
            <v>15.009009009009</v>
          </cell>
        </row>
        <row r="57">
          <cell r="M57" t="str">
            <v>0%</v>
          </cell>
        </row>
        <row r="58">
          <cell r="M58">
            <v>0.208333333333333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0.666666666666667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1</v>
          </cell>
        </row>
        <row r="73">
          <cell r="M73">
            <v>1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0.75</v>
          </cell>
        </row>
        <row r="80">
          <cell r="P80">
            <v>0.625</v>
          </cell>
        </row>
        <row r="81">
          <cell r="M81" t="str">
            <v>0%</v>
          </cell>
        </row>
        <row r="81">
          <cell r="P81">
            <v>0.25</v>
          </cell>
        </row>
        <row r="82">
          <cell r="M82">
            <v>0.5</v>
          </cell>
        </row>
        <row r="83">
          <cell r="M83">
            <v>3.17823544368167</v>
          </cell>
        </row>
        <row r="83">
          <cell r="P83">
            <v>1</v>
          </cell>
        </row>
        <row r="84">
          <cell r="M84">
            <v>0.114035087719298</v>
          </cell>
        </row>
        <row r="85">
          <cell r="M85">
            <v>0.476190476190476</v>
          </cell>
        </row>
        <row r="86">
          <cell r="P86">
            <v>1</v>
          </cell>
        </row>
        <row r="87">
          <cell r="M87">
            <v>2.22222222222222</v>
          </cell>
        </row>
        <row r="87">
          <cell r="P87">
            <v>1</v>
          </cell>
        </row>
        <row r="88">
          <cell r="M88">
            <v>0.555555555555556</v>
          </cell>
        </row>
        <row r="89">
          <cell r="M89">
            <v>-0.666666666666667</v>
          </cell>
        </row>
        <row r="90">
          <cell r="M90" t="str">
            <v>0%</v>
          </cell>
        </row>
        <row r="91">
          <cell r="M91">
            <v>1.66666666666667</v>
          </cell>
        </row>
        <row r="92">
          <cell r="P92">
            <v>0.0947734039034072</v>
          </cell>
        </row>
        <row r="93">
          <cell r="P93">
            <v>0.333333333333333</v>
          </cell>
        </row>
        <row r="94">
          <cell r="M94" t="str">
            <v>100%</v>
          </cell>
        </row>
        <row r="94">
          <cell r="P94">
            <v>0.333333333333333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0.0152534274267652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0.0457602822802955</v>
          </cell>
        </row>
        <row r="99">
          <cell r="P99">
            <v>0.0457602822802955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12">
        <row r="4">
          <cell r="P4">
            <v>0.181909300553844</v>
          </cell>
        </row>
        <row r="9">
          <cell r="P9">
            <v>0.11452288101769</v>
          </cell>
        </row>
        <row r="10">
          <cell r="P10">
            <v>0.352106506960035</v>
          </cell>
        </row>
        <row r="11">
          <cell r="M11">
            <v>-0.633281806223384</v>
          </cell>
        </row>
        <row r="11">
          <cell r="P11">
            <v>0.0563195208801057</v>
          </cell>
        </row>
        <row r="12">
          <cell r="M12">
            <v>0.745920847983596</v>
          </cell>
        </row>
        <row r="13">
          <cell r="M13" t="str">
            <v>0%</v>
          </cell>
        </row>
        <row r="13">
          <cell r="P13">
            <v>0</v>
          </cell>
        </row>
        <row r="14">
          <cell r="M14">
            <v>0</v>
          </cell>
        </row>
        <row r="15">
          <cell r="M15">
            <v>3.94557823129252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4.98375</v>
          </cell>
        </row>
        <row r="18">
          <cell r="P18">
            <v>0</v>
          </cell>
        </row>
        <row r="19">
          <cell r="M19" t="str">
            <v>0%</v>
          </cell>
        </row>
        <row r="19">
          <cell r="P19">
            <v>0</v>
          </cell>
        </row>
        <row r="20">
          <cell r="M20" t="str">
            <v>0%</v>
          </cell>
        </row>
        <row r="21">
          <cell r="M21" t="str">
            <v>0%</v>
          </cell>
        </row>
        <row r="22">
          <cell r="M22" t="str">
            <v>0%</v>
          </cell>
        </row>
        <row r="23">
          <cell r="P23">
            <v>0.280179518678893</v>
          </cell>
        </row>
        <row r="24">
          <cell r="M24" t="str">
            <v>0%</v>
          </cell>
        </row>
        <row r="24">
          <cell r="P24">
            <v>0.280179518678893</v>
          </cell>
        </row>
        <row r="25">
          <cell r="M25">
            <v>0.0642927794263106</v>
          </cell>
        </row>
        <row r="26">
          <cell r="M26">
            <v>0.192901234567901</v>
          </cell>
        </row>
        <row r="27">
          <cell r="M27">
            <v>0.556208382295338</v>
          </cell>
        </row>
        <row r="28">
          <cell r="M28">
            <v>1.11111111111111</v>
          </cell>
        </row>
        <row r="29">
          <cell r="M29">
            <v>0</v>
          </cell>
        </row>
        <row r="30">
          <cell r="M30">
            <v>0.300181116623356</v>
          </cell>
        </row>
        <row r="31">
          <cell r="M31">
            <v>0.376984126984127</v>
          </cell>
        </row>
        <row r="32">
          <cell r="P32">
            <v>0</v>
          </cell>
        </row>
        <row r="33">
          <cell r="M33">
            <v>-0.627428571428571</v>
          </cell>
        </row>
        <row r="33">
          <cell r="P33">
            <v>0</v>
          </cell>
        </row>
        <row r="34">
          <cell r="M34">
            <v>-0.312456795244021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0.00215788559445725</v>
          </cell>
        </row>
        <row r="41">
          <cell r="M41">
            <v>0.0043157711889145</v>
          </cell>
        </row>
        <row r="41">
          <cell r="P41">
            <v>0.00215788559445725</v>
          </cell>
        </row>
        <row r="42">
          <cell r="M42" t="str">
            <v>0%</v>
          </cell>
        </row>
        <row r="43">
          <cell r="P43">
            <v>0.0356176470588235</v>
          </cell>
        </row>
        <row r="44">
          <cell r="M44" t="str">
            <v>0%</v>
          </cell>
        </row>
        <row r="44">
          <cell r="P44">
            <v>0.0356176470588235</v>
          </cell>
        </row>
        <row r="45">
          <cell r="M45">
            <v>0.0712352941176471</v>
          </cell>
        </row>
        <row r="46">
          <cell r="P46">
            <v>0.277777777777778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</v>
          </cell>
        </row>
        <row r="53">
          <cell r="M53">
            <v>0</v>
          </cell>
        </row>
        <row r="53">
          <cell r="P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 t="str">
            <v>0%</v>
          </cell>
        </row>
        <row r="58">
          <cell r="M58">
            <v>-0.0963996688967834</v>
          </cell>
        </row>
        <row r="59">
          <cell r="P59">
            <v>0.111111111111111</v>
          </cell>
        </row>
        <row r="60">
          <cell r="P60">
            <v>0.222222222222222</v>
          </cell>
        </row>
        <row r="61">
          <cell r="M61" t="str">
            <v>0%</v>
          </cell>
        </row>
        <row r="61">
          <cell r="P61">
            <v>0.222222222222222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>
            <v>1.66666666666667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0.666666666666667</v>
          </cell>
        </row>
        <row r="70">
          <cell r="P70">
            <v>1</v>
          </cell>
        </row>
        <row r="71">
          <cell r="M71" t="str">
            <v>100%</v>
          </cell>
        </row>
        <row r="71">
          <cell r="P71">
            <v>1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0</v>
          </cell>
        </row>
        <row r="75">
          <cell r="M75" t="str">
            <v>0%</v>
          </cell>
        </row>
        <row r="75">
          <cell r="P75">
            <v>0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0.221210367564534</v>
          </cell>
        </row>
        <row r="80">
          <cell r="P80">
            <v>0.137611607142857</v>
          </cell>
        </row>
        <row r="81">
          <cell r="M81" t="str">
            <v>0%</v>
          </cell>
        </row>
        <row r="81">
          <cell r="P81">
            <v>0.275223214285714</v>
          </cell>
        </row>
        <row r="82">
          <cell r="M82">
            <v>0.550446428571429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0.388407888407888</v>
          </cell>
        </row>
        <row r="87">
          <cell r="M87">
            <v>0.808080808080808</v>
          </cell>
        </row>
        <row r="87">
          <cell r="P87">
            <v>0.388407888407888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0.357142857142857</v>
          </cell>
        </row>
        <row r="92">
          <cell r="P92">
            <v>0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 t="str">
            <v>0%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  <sheetData sheetId="13">
        <row r="4">
          <cell r="P4">
            <v>0.491006508797903</v>
          </cell>
        </row>
        <row r="9">
          <cell r="P9">
            <v>0.55739037589717</v>
          </cell>
        </row>
        <row r="10">
          <cell r="P10">
            <v>0.695528510963031</v>
          </cell>
        </row>
        <row r="11">
          <cell r="M11">
            <v>0.496300759934385</v>
          </cell>
        </row>
        <row r="11">
          <cell r="P11">
            <v>1.00001456000233</v>
          </cell>
        </row>
        <row r="12">
          <cell r="M12">
            <v>2.66666666666667</v>
          </cell>
        </row>
        <row r="13">
          <cell r="M13">
            <v>0.121212121212121</v>
          </cell>
        </row>
        <row r="13">
          <cell r="P13">
            <v>0.0865709728867624</v>
          </cell>
        </row>
        <row r="14">
          <cell r="M14">
            <v>0.0519298245614034</v>
          </cell>
        </row>
        <row r="15">
          <cell r="M15">
            <v>0.347826086956522</v>
          </cell>
        </row>
        <row r="15">
          <cell r="P15">
            <v>1</v>
          </cell>
        </row>
        <row r="16">
          <cell r="M16">
            <v>0.347826086956522</v>
          </cell>
        </row>
        <row r="17">
          <cell r="M17">
            <v>31.2820512820513</v>
          </cell>
        </row>
        <row r="18">
          <cell r="P18">
            <v>0.321227579469338</v>
          </cell>
        </row>
        <row r="19">
          <cell r="M19">
            <v>0.260617760617761</v>
          </cell>
        </row>
        <row r="19">
          <cell r="P19">
            <v>0.321227579469338</v>
          </cell>
        </row>
        <row r="20">
          <cell r="M20">
            <v>0.966469428007891</v>
          </cell>
        </row>
        <row r="21">
          <cell r="M21" t="str">
            <v>0%</v>
          </cell>
        </row>
        <row r="22">
          <cell r="M22">
            <v>0.0578231292517008</v>
          </cell>
        </row>
        <row r="23">
          <cell r="P23">
            <v>1</v>
          </cell>
        </row>
        <row r="24">
          <cell r="M24">
            <v>6.92350642099386</v>
          </cell>
        </row>
        <row r="24">
          <cell r="P24">
            <v>1</v>
          </cell>
        </row>
        <row r="25">
          <cell r="M25">
            <v>2.00332502078138</v>
          </cell>
        </row>
        <row r="26">
          <cell r="M26">
            <v>0</v>
          </cell>
        </row>
        <row r="27">
          <cell r="M27">
            <v>0.643939393939394</v>
          </cell>
        </row>
        <row r="28">
          <cell r="M28">
            <v>0.389610389610389</v>
          </cell>
        </row>
        <row r="29">
          <cell r="M29">
            <v>1.23287671232877</v>
          </cell>
        </row>
        <row r="30">
          <cell r="M30">
            <v>1.17592592592593</v>
          </cell>
        </row>
        <row r="31">
          <cell r="M31">
            <v>-0.627530364372469</v>
          </cell>
        </row>
        <row r="32">
          <cell r="P32">
            <v>0.473577235772358</v>
          </cell>
        </row>
        <row r="33">
          <cell r="M33">
            <v>-0.271428571428571</v>
          </cell>
        </row>
        <row r="33">
          <cell r="P33">
            <v>0</v>
          </cell>
        </row>
        <row r="34">
          <cell r="M34">
            <v>0.894308943089431</v>
          </cell>
        </row>
        <row r="34">
          <cell r="P34">
            <v>0.894308943089431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>
            <v>1.66666666666667</v>
          </cell>
        </row>
        <row r="36">
          <cell r="P36">
            <v>1</v>
          </cell>
        </row>
        <row r="37">
          <cell r="P37">
            <v>0.168900836492315</v>
          </cell>
        </row>
        <row r="38">
          <cell r="M38">
            <v>0.337801672984629</v>
          </cell>
        </row>
        <row r="38">
          <cell r="P38">
            <v>0.168900836492315</v>
          </cell>
        </row>
        <row r="39">
          <cell r="M39">
            <v>0</v>
          </cell>
        </row>
        <row r="40">
          <cell r="P40">
            <v>1.00001456000233</v>
          </cell>
        </row>
        <row r="41">
          <cell r="M41">
            <v>3.7037037037037</v>
          </cell>
        </row>
        <row r="41">
          <cell r="P41">
            <v>1.00001456000233</v>
          </cell>
        </row>
        <row r="42">
          <cell r="M42" t="str">
            <v>0%</v>
          </cell>
        </row>
        <row r="43">
          <cell r="P43">
            <v>0.217647058823529</v>
          </cell>
        </row>
        <row r="44">
          <cell r="M44" t="str">
            <v>0%</v>
          </cell>
        </row>
        <row r="44">
          <cell r="P44">
            <v>0.217647058823529</v>
          </cell>
        </row>
        <row r="45">
          <cell r="M45">
            <v>0.435294117647059</v>
          </cell>
        </row>
        <row r="46">
          <cell r="P46">
            <v>0.389095342317199</v>
          </cell>
        </row>
        <row r="47">
          <cell r="P47">
            <v>0.0214010472923051</v>
          </cell>
        </row>
        <row r="48">
          <cell r="M48" t="str">
            <v>0%</v>
          </cell>
        </row>
        <row r="48">
          <cell r="P48">
            <v>0.0214010472923051</v>
          </cell>
        </row>
        <row r="49">
          <cell r="M49">
            <v>0.0428020945846102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0.145884979659293</v>
          </cell>
        </row>
        <row r="53">
          <cell r="M53" t="str">
            <v>0%</v>
          </cell>
        </row>
        <row r="53">
          <cell r="P53">
            <v>0.145884979659293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>
            <v>0.201539855072464</v>
          </cell>
        </row>
        <row r="58">
          <cell r="M58">
            <v>1.25730994152047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0.666666666666667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1</v>
          </cell>
        </row>
        <row r="73">
          <cell r="M73" t="str">
            <v>100%</v>
          </cell>
        </row>
        <row r="73">
          <cell r="P73">
            <v>1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0.665453766950064</v>
          </cell>
        </row>
        <row r="80">
          <cell r="P80">
            <v>0.689222042139384</v>
          </cell>
        </row>
        <row r="81">
          <cell r="M81" t="str">
            <v>0%</v>
          </cell>
        </row>
        <row r="81">
          <cell r="P81">
            <v>0.378444084278768</v>
          </cell>
        </row>
        <row r="82">
          <cell r="M82">
            <v>0.756888168557536</v>
          </cell>
        </row>
        <row r="83">
          <cell r="M83">
            <v>2.98165137614679</v>
          </cell>
        </row>
        <row r="83">
          <cell r="P83">
            <v>1</v>
          </cell>
        </row>
        <row r="84">
          <cell r="M84">
            <v>0.683760683760684</v>
          </cell>
        </row>
        <row r="85">
          <cell r="M85">
            <v>0</v>
          </cell>
        </row>
        <row r="86">
          <cell r="P86">
            <v>0.617917216571424</v>
          </cell>
        </row>
        <row r="87">
          <cell r="M87">
            <v>1.06995884773663</v>
          </cell>
        </row>
        <row r="87">
          <cell r="P87">
            <v>0.617917216571424</v>
          </cell>
        </row>
        <row r="88">
          <cell r="M88">
            <v>0.0357653791130186</v>
          </cell>
        </row>
        <row r="89">
          <cell r="M89">
            <v>0.440613026819923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0.432296485204076</v>
          </cell>
        </row>
        <row r="93">
          <cell r="P93">
            <v>0.705667789001122</v>
          </cell>
        </row>
        <row r="94">
          <cell r="M94">
            <v>0.416666666666667</v>
          </cell>
        </row>
        <row r="94">
          <cell r="P94">
            <v>0.705667789001122</v>
          </cell>
        </row>
        <row r="95">
          <cell r="M95">
            <v>0.0336700336700337</v>
          </cell>
        </row>
        <row r="96">
          <cell r="M96">
            <v>1.66666666666667</v>
          </cell>
        </row>
        <row r="97">
          <cell r="P97">
            <v>0.341172717271727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0.181518151815182</v>
          </cell>
        </row>
        <row r="99">
          <cell r="P99">
            <v>0.181518151815182</v>
          </cell>
        </row>
        <row r="100">
          <cell r="M100">
            <v>1.684</v>
          </cell>
        </row>
        <row r="100">
          <cell r="P100">
            <v>0.842</v>
          </cell>
        </row>
        <row r="101">
          <cell r="M101" t="str">
            <v>0%</v>
          </cell>
        </row>
      </sheetData>
      <sheetData sheetId="14">
        <row r="4">
          <cell r="P4">
            <v>0.12836757268453</v>
          </cell>
        </row>
        <row r="9">
          <cell r="P9">
            <v>0.156005865669286</v>
          </cell>
        </row>
        <row r="10">
          <cell r="P10">
            <v>0.585935986447857</v>
          </cell>
        </row>
        <row r="11">
          <cell r="M11">
            <v>-9.754825247783</v>
          </cell>
        </row>
        <row r="11">
          <cell r="P11">
            <v>0</v>
          </cell>
        </row>
        <row r="12">
          <cell r="M12">
            <v>-8.73333333333333</v>
          </cell>
        </row>
        <row r="13">
          <cell r="M13">
            <v>1.23769338959212</v>
          </cell>
        </row>
        <row r="13">
          <cell r="P13">
            <v>0.757807959343569</v>
          </cell>
        </row>
        <row r="14">
          <cell r="M14">
            <v>0.277922529095015</v>
          </cell>
        </row>
        <row r="15">
          <cell r="M15">
            <v>0.0297619047619048</v>
          </cell>
        </row>
        <row r="15">
          <cell r="P15">
            <v>1</v>
          </cell>
        </row>
        <row r="16">
          <cell r="M16" t="str">
            <v>0%</v>
          </cell>
        </row>
        <row r="17">
          <cell r="M17">
            <v>3.99650959860384</v>
          </cell>
        </row>
        <row r="18">
          <cell r="P18">
            <v>0.0142624286878565</v>
          </cell>
        </row>
        <row r="19">
          <cell r="M19" t="str">
            <v>0%</v>
          </cell>
        </row>
        <row r="19">
          <cell r="P19">
            <v>0.0142624286878565</v>
          </cell>
        </row>
        <row r="20">
          <cell r="M20">
            <v>0.0570497147514262</v>
          </cell>
        </row>
        <row r="21">
          <cell r="M21" t="str">
            <v>0%</v>
          </cell>
        </row>
        <row r="22">
          <cell r="M22">
            <v>0</v>
          </cell>
        </row>
        <row r="23">
          <cell r="P23">
            <v>0</v>
          </cell>
        </row>
        <row r="24">
          <cell r="M24" t="str">
            <v>0%</v>
          </cell>
        </row>
        <row r="24">
          <cell r="P24">
            <v>0</v>
          </cell>
        </row>
        <row r="25">
          <cell r="M25" t="str">
            <v>0%</v>
          </cell>
        </row>
        <row r="26">
          <cell r="M26" t="str">
            <v>0%</v>
          </cell>
        </row>
        <row r="27">
          <cell r="M27" t="str">
            <v>0%</v>
          </cell>
        </row>
        <row r="28">
          <cell r="M28" t="str">
            <v>0%</v>
          </cell>
        </row>
        <row r="29">
          <cell r="M29" t="str">
            <v>0%</v>
          </cell>
        </row>
        <row r="30">
          <cell r="M30" t="str">
            <v>0%</v>
          </cell>
        </row>
        <row r="31">
          <cell r="M31">
            <v>0</v>
          </cell>
        </row>
        <row r="32">
          <cell r="P32">
            <v>0</v>
          </cell>
        </row>
        <row r="33">
          <cell r="M33">
            <v>-0.727142857142857</v>
          </cell>
        </row>
        <row r="33">
          <cell r="P33">
            <v>0</v>
          </cell>
        </row>
        <row r="34">
          <cell r="M34">
            <v>0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0.1</v>
          </cell>
        </row>
        <row r="41">
          <cell r="M41">
            <v>0.2</v>
          </cell>
        </row>
        <row r="41">
          <cell r="P41">
            <v>0.1</v>
          </cell>
        </row>
        <row r="42">
          <cell r="M42" t="str">
            <v>0%</v>
          </cell>
        </row>
        <row r="43">
          <cell r="P43">
            <v>0</v>
          </cell>
        </row>
        <row r="44">
          <cell r="M44" t="str">
            <v>0%</v>
          </cell>
        </row>
        <row r="44">
          <cell r="P44">
            <v>0</v>
          </cell>
        </row>
        <row r="45">
          <cell r="M45">
            <v>0</v>
          </cell>
        </row>
        <row r="46">
          <cell r="P46">
            <v>0.277777777777778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0.833333333333333</v>
          </cell>
        </row>
        <row r="51">
          <cell r="M51">
            <v>0.833333333333333</v>
          </cell>
        </row>
        <row r="51">
          <cell r="P51">
            <v>0.833333333333333</v>
          </cell>
        </row>
        <row r="52">
          <cell r="P52">
            <v>0</v>
          </cell>
        </row>
        <row r="53">
          <cell r="M53" t="str">
            <v>0%</v>
          </cell>
        </row>
        <row r="53">
          <cell r="P53">
            <v>0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 t="str">
            <v>0%</v>
          </cell>
        </row>
        <row r="58">
          <cell r="M58" t="str">
            <v>0%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0</v>
          </cell>
        </row>
        <row r="75">
          <cell r="M75" t="str">
            <v>0%</v>
          </cell>
        </row>
        <row r="75">
          <cell r="P75">
            <v>0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0.185185185185185</v>
          </cell>
        </row>
        <row r="80">
          <cell r="P80">
            <v>0</v>
          </cell>
        </row>
        <row r="81">
          <cell r="M81" t="str">
            <v>0%</v>
          </cell>
        </row>
        <row r="81">
          <cell r="P81">
            <v>0</v>
          </cell>
        </row>
        <row r="82">
          <cell r="M82">
            <v>0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0.555555555555555</v>
          </cell>
        </row>
        <row r="87">
          <cell r="M87" t="str">
            <v>0%</v>
          </cell>
        </row>
        <row r="87">
          <cell r="P87">
            <v>0.555555555555555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1.66666666666667</v>
          </cell>
        </row>
        <row r="92">
          <cell r="P92">
            <v>0.0416666666666667</v>
          </cell>
        </row>
        <row r="93">
          <cell r="P93">
            <v>0</v>
          </cell>
        </row>
        <row r="94">
          <cell r="M94">
            <v>0</v>
          </cell>
        </row>
        <row r="94">
          <cell r="P94">
            <v>0</v>
          </cell>
        </row>
        <row r="95">
          <cell r="M95">
            <v>0</v>
          </cell>
        </row>
        <row r="96">
          <cell r="M96">
            <v>0</v>
          </cell>
        </row>
        <row r="97">
          <cell r="P97">
            <v>0.0555555555555555</v>
          </cell>
        </row>
        <row r="98">
          <cell r="M98">
            <v>-1.66666666666667</v>
          </cell>
        </row>
        <row r="98">
          <cell r="P98">
            <v>0</v>
          </cell>
        </row>
        <row r="99">
          <cell r="M99">
            <v>-1.66666666666667</v>
          </cell>
        </row>
        <row r="99">
          <cell r="P99">
            <v>0</v>
          </cell>
        </row>
        <row r="100">
          <cell r="M100">
            <v>2</v>
          </cell>
        </row>
        <row r="100">
          <cell r="P100">
            <v>0.166666666666667</v>
          </cell>
        </row>
        <row r="101">
          <cell r="M101">
            <v>-1.66666666666667</v>
          </cell>
        </row>
      </sheetData>
      <sheetData sheetId="15">
        <row r="4">
          <cell r="P4">
            <v>0.304846028021493</v>
          </cell>
        </row>
        <row r="9">
          <cell r="P9">
            <v>0.391863068081575</v>
          </cell>
        </row>
        <row r="10">
          <cell r="P10">
            <v>0.847283675618136</v>
          </cell>
        </row>
        <row r="11">
          <cell r="M11">
            <v>1.74566768603466</v>
          </cell>
        </row>
        <row r="11">
          <cell r="P11">
            <v>1.00001456000233</v>
          </cell>
        </row>
        <row r="12">
          <cell r="M12">
            <v>3.63984674329502</v>
          </cell>
        </row>
        <row r="13">
          <cell r="M13">
            <v>-0.0591397849462367</v>
          </cell>
        </row>
        <row r="13">
          <cell r="P13">
            <v>0.541836466852078</v>
          </cell>
        </row>
        <row r="14">
          <cell r="M14">
            <v>1.14281271865039</v>
          </cell>
        </row>
        <row r="15">
          <cell r="M15">
            <v>3.421926910299</v>
          </cell>
        </row>
        <row r="15">
          <cell r="P15">
            <v>1</v>
          </cell>
        </row>
        <row r="16">
          <cell r="M16">
            <v>0.256410256410256</v>
          </cell>
        </row>
        <row r="17">
          <cell r="M17">
            <v>8.80952380952381</v>
          </cell>
        </row>
        <row r="19">
          <cell r="M19">
            <v>0.0836879432624113</v>
          </cell>
        </row>
        <row r="20">
          <cell r="M20">
            <v>0.231729055258467</v>
          </cell>
        </row>
        <row r="21">
          <cell r="M21" t="str">
            <v>0%</v>
          </cell>
        </row>
        <row r="22">
          <cell r="M22">
            <v>0.326547921967769</v>
          </cell>
        </row>
        <row r="23">
          <cell r="P23">
            <v>0</v>
          </cell>
        </row>
        <row r="24">
          <cell r="M24">
            <v>2.12121212121212</v>
          </cell>
        </row>
        <row r="24">
          <cell r="P24">
            <v>0</v>
          </cell>
        </row>
        <row r="25">
          <cell r="M25">
            <v>-4.31818181818182</v>
          </cell>
        </row>
        <row r="26">
          <cell r="M26">
            <v>0</v>
          </cell>
        </row>
        <row r="27">
          <cell r="M27">
            <v>0.026246719160105</v>
          </cell>
        </row>
        <row r="28">
          <cell r="M28" t="str">
            <v>0%</v>
          </cell>
        </row>
        <row r="29">
          <cell r="M29">
            <v>-1.58469945355191</v>
          </cell>
        </row>
        <row r="30">
          <cell r="M30">
            <v>-2.88192629895324</v>
          </cell>
        </row>
        <row r="31">
          <cell r="M31">
            <v>0</v>
          </cell>
        </row>
        <row r="32">
          <cell r="P32">
            <v>0.25</v>
          </cell>
        </row>
        <row r="33">
          <cell r="M33">
            <v>1.32075471698113</v>
          </cell>
        </row>
        <row r="33">
          <cell r="P33">
            <v>1</v>
          </cell>
        </row>
        <row r="34">
          <cell r="M34" t="str">
            <v>0%</v>
          </cell>
        </row>
        <row r="34">
          <cell r="P34">
            <v>0</v>
          </cell>
        </row>
        <row r="35">
          <cell r="M35">
            <v>0</v>
          </cell>
        </row>
        <row r="35">
          <cell r="P35">
            <v>0</v>
          </cell>
        </row>
        <row r="36">
          <cell r="M36" t="str">
            <v>0%</v>
          </cell>
        </row>
        <row r="36">
          <cell r="P36">
            <v>0</v>
          </cell>
        </row>
        <row r="37">
          <cell r="P37">
            <v>0</v>
          </cell>
        </row>
        <row r="38">
          <cell r="M38" t="str">
            <v>0%</v>
          </cell>
        </row>
        <row r="38">
          <cell r="P38">
            <v>0</v>
          </cell>
        </row>
        <row r="39">
          <cell r="M39">
            <v>0</v>
          </cell>
        </row>
        <row r="40">
          <cell r="P40">
            <v>0</v>
          </cell>
        </row>
        <row r="41">
          <cell r="M41">
            <v>-1.59863945578231</v>
          </cell>
        </row>
        <row r="41">
          <cell r="P41">
            <v>0</v>
          </cell>
        </row>
        <row r="42">
          <cell r="M42" t="str">
            <v>0%</v>
          </cell>
        </row>
        <row r="43">
          <cell r="P43">
            <v>1.00001456000233</v>
          </cell>
        </row>
        <row r="44">
          <cell r="M44" t="str">
            <v>0%</v>
          </cell>
        </row>
        <row r="44">
          <cell r="P44">
            <v>1.00001456000233</v>
          </cell>
        </row>
        <row r="45">
          <cell r="M45">
            <v>4.42058823529412</v>
          </cell>
        </row>
        <row r="46">
          <cell r="P46">
            <v>0.666666666666667</v>
          </cell>
        </row>
        <row r="47">
          <cell r="P47">
            <v>0</v>
          </cell>
        </row>
        <row r="48">
          <cell r="M48" t="str">
            <v>0%</v>
          </cell>
        </row>
        <row r="48">
          <cell r="P48">
            <v>0</v>
          </cell>
        </row>
        <row r="49">
          <cell r="M49" t="str">
            <v>0%</v>
          </cell>
        </row>
        <row r="50">
          <cell r="P50">
            <v>1</v>
          </cell>
        </row>
        <row r="51">
          <cell r="M51">
            <v>1.66666666666667</v>
          </cell>
        </row>
        <row r="51">
          <cell r="P51">
            <v>1</v>
          </cell>
        </row>
        <row r="52">
          <cell r="P52">
            <v>1</v>
          </cell>
        </row>
        <row r="53">
          <cell r="M53">
            <v>0</v>
          </cell>
        </row>
        <row r="53">
          <cell r="P53">
            <v>1</v>
          </cell>
        </row>
        <row r="54">
          <cell r="M54">
            <v>0</v>
          </cell>
        </row>
        <row r="55">
          <cell r="M55">
            <v>0</v>
          </cell>
        </row>
        <row r="56">
          <cell r="M56" t="str">
            <v>0%</v>
          </cell>
        </row>
        <row r="57">
          <cell r="M57">
            <v>0.400548033526757</v>
          </cell>
        </row>
        <row r="58">
          <cell r="M58">
            <v>10.4954954954955</v>
          </cell>
        </row>
        <row r="59">
          <cell r="P59">
            <v>0.0833333333333333</v>
          </cell>
        </row>
        <row r="60">
          <cell r="P60">
            <v>0.166666666666667</v>
          </cell>
        </row>
        <row r="61">
          <cell r="M61" t="str">
            <v>0%</v>
          </cell>
        </row>
        <row r="61">
          <cell r="P61">
            <v>0.166666666666667</v>
          </cell>
        </row>
        <row r="62">
          <cell r="M62" t="str">
            <v>0%</v>
          </cell>
        </row>
        <row r="63">
          <cell r="M63" t="str">
            <v>0%</v>
          </cell>
        </row>
        <row r="64">
          <cell r="M64" t="str">
            <v>100%</v>
          </cell>
        </row>
        <row r="65">
          <cell r="M65" t="str">
            <v>100%</v>
          </cell>
        </row>
        <row r="66">
          <cell r="M66">
            <v>0</v>
          </cell>
        </row>
        <row r="67">
          <cell r="P67">
            <v>0</v>
          </cell>
        </row>
        <row r="68">
          <cell r="M68" t="str">
            <v>0%</v>
          </cell>
        </row>
        <row r="68">
          <cell r="P68">
            <v>0</v>
          </cell>
        </row>
        <row r="69">
          <cell r="P69">
            <v>0.333333333333333</v>
          </cell>
        </row>
        <row r="70">
          <cell r="P70">
            <v>0</v>
          </cell>
        </row>
        <row r="71">
          <cell r="M71" t="str">
            <v>0%</v>
          </cell>
        </row>
        <row r="71">
          <cell r="P71">
            <v>0</v>
          </cell>
        </row>
        <row r="72">
          <cell r="P72">
            <v>0</v>
          </cell>
        </row>
        <row r="73">
          <cell r="M73" t="str">
            <v>0%</v>
          </cell>
        </row>
        <row r="73">
          <cell r="P73">
            <v>0</v>
          </cell>
        </row>
        <row r="74">
          <cell r="P74">
            <v>1</v>
          </cell>
        </row>
        <row r="75">
          <cell r="M75">
            <v>1</v>
          </cell>
        </row>
        <row r="75">
          <cell r="P75">
            <v>1</v>
          </cell>
        </row>
        <row r="76">
          <cell r="P76">
            <v>0</v>
          </cell>
        </row>
        <row r="77">
          <cell r="P77">
            <v>0</v>
          </cell>
        </row>
        <row r="78">
          <cell r="M78">
            <v>0</v>
          </cell>
        </row>
        <row r="78">
          <cell r="P78">
            <v>0</v>
          </cell>
        </row>
        <row r="79">
          <cell r="P79">
            <v>0</v>
          </cell>
        </row>
        <row r="80">
          <cell r="P80">
            <v>0</v>
          </cell>
        </row>
        <row r="81">
          <cell r="M81" t="str">
            <v>0%</v>
          </cell>
        </row>
        <row r="81">
          <cell r="P81">
            <v>0</v>
          </cell>
        </row>
        <row r="82">
          <cell r="M82">
            <v>0</v>
          </cell>
        </row>
        <row r="83">
          <cell r="M83" t="str">
            <v>0%</v>
          </cell>
        </row>
        <row r="83">
          <cell r="P83">
            <v>0</v>
          </cell>
        </row>
        <row r="84">
          <cell r="M84" t="str">
            <v>0%</v>
          </cell>
        </row>
        <row r="85">
          <cell r="M85">
            <v>0</v>
          </cell>
        </row>
        <row r="86">
          <cell r="P86">
            <v>0</v>
          </cell>
        </row>
        <row r="87">
          <cell r="M87">
            <v>-19.5698924731183</v>
          </cell>
        </row>
        <row r="87">
          <cell r="P87">
            <v>0</v>
          </cell>
        </row>
        <row r="88">
          <cell r="M88" t="str">
            <v>0%</v>
          </cell>
        </row>
        <row r="89">
          <cell r="M89" t="str">
            <v>0%</v>
          </cell>
        </row>
        <row r="90">
          <cell r="M90" t="str">
            <v>0%</v>
          </cell>
        </row>
        <row r="91">
          <cell r="M91">
            <v>0.625</v>
          </cell>
        </row>
        <row r="92">
          <cell r="P92">
            <v>0.166666666666667</v>
          </cell>
        </row>
        <row r="93">
          <cell r="P93">
            <v>0.666666666666667</v>
          </cell>
        </row>
        <row r="94">
          <cell r="M94" t="str">
            <v>100%</v>
          </cell>
        </row>
        <row r="94">
          <cell r="P94">
            <v>0.666666666666667</v>
          </cell>
        </row>
        <row r="95">
          <cell r="M95">
            <v>0</v>
          </cell>
        </row>
        <row r="96">
          <cell r="M96" t="str">
            <v>100%</v>
          </cell>
        </row>
        <row r="97">
          <cell r="P97">
            <v>0</v>
          </cell>
        </row>
        <row r="98">
          <cell r="M98" t="str">
            <v>0%</v>
          </cell>
        </row>
        <row r="98">
          <cell r="P98">
            <v>0</v>
          </cell>
        </row>
        <row r="99">
          <cell r="M99">
            <v>-0.114269788182832</v>
          </cell>
        </row>
        <row r="99">
          <cell r="P99">
            <v>0</v>
          </cell>
        </row>
        <row r="100">
          <cell r="M100" t="str">
            <v>0%</v>
          </cell>
        </row>
        <row r="100">
          <cell r="P100">
            <v>0</v>
          </cell>
        </row>
        <row r="101">
          <cell r="M101" t="str">
            <v>0%</v>
          </cell>
        </row>
      </sheetData>
    </sheetDataSet>
  </externalBook>
</externalLink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102"/>
  <sheetViews>
    <sheetView showFormulas="false" showGridLines="true" showRowColHeaders="true" showZeros="true" rightToLeft="false" tabSelected="true" showOutlineSymbols="true" defaultGridColor="true" view="normal" topLeftCell="A82" colorId="64" zoomScale="90" zoomScaleNormal="90" zoomScalePageLayoutView="100" workbookViewId="0">
      <selection pane="topLeft" activeCell="B93" activeCellId="0" sqref="B93"/>
    </sheetView>
  </sheetViews>
  <sheetFormatPr defaultRowHeight="17.35" zeroHeight="false" outlineLevelRow="0" outlineLevelCol="0"/>
  <cols>
    <col collapsed="false" customWidth="false" hidden="true" outlineLevel="0" max="1" min="1" style="1" width="11.52"/>
    <col collapsed="false" customWidth="true" hidden="false" outlineLevel="0" max="2" min="2" style="1" width="24"/>
    <col collapsed="false" customWidth="true" hidden="false" outlineLevel="0" max="3" min="3" style="1" width="41.87"/>
    <col collapsed="false" customWidth="true" hidden="false" outlineLevel="0" max="4" min="4" style="1" width="38.66"/>
    <col collapsed="false" customWidth="true" hidden="false" outlineLevel="0" max="5" min="5" style="2" width="36.6"/>
    <col collapsed="false" customWidth="true" hidden="false" outlineLevel="0" max="6" min="6" style="3" width="25.06"/>
    <col collapsed="false" customWidth="true" hidden="false" outlineLevel="0" max="7" min="7" style="4" width="20.93"/>
    <col collapsed="false" customWidth="true" hidden="false" outlineLevel="0" max="8" min="8" style="3" width="25.86"/>
    <col collapsed="false" customWidth="true" hidden="false" outlineLevel="0" max="9" min="9" style="5" width="16.14"/>
    <col collapsed="false" customWidth="true" hidden="false" outlineLevel="0" max="10" min="10" style="1" width="4.86"/>
    <col collapsed="false" customWidth="true" hidden="false" outlineLevel="0" max="11" min="11" style="2" width="8.86"/>
    <col collapsed="false" customWidth="false" hidden="true" outlineLevel="0" max="16" min="12" style="2" width="11.52"/>
    <col collapsed="false" customWidth="true" hidden="false" outlineLevel="0" max="17" min="17" style="2" width="8.86"/>
    <col collapsed="false" customWidth="true" hidden="false" outlineLevel="0" max="20" min="18" style="1" width="28.45"/>
    <col collapsed="false" customWidth="true" hidden="false" outlineLevel="0" max="1025" min="21" style="1" width="8.86"/>
  </cols>
  <sheetData>
    <row r="1" customFormat="false" ht="17.35" hidden="false" customHeight="false" outlineLevel="0" collapsed="false">
      <c r="B1" s="6"/>
      <c r="C1" s="7"/>
      <c r="D1" s="7"/>
      <c r="E1" s="8"/>
      <c r="F1" s="9"/>
      <c r="G1" s="10"/>
      <c r="H1" s="9"/>
      <c r="I1" s="11"/>
    </row>
    <row r="2" customFormat="false" ht="46.15" hidden="false" customHeight="true" outlineLevel="0" collapsed="false">
      <c r="B2" s="12" t="s">
        <v>0</v>
      </c>
      <c r="C2" s="13"/>
      <c r="D2" s="13"/>
      <c r="E2" s="13"/>
      <c r="F2" s="14"/>
      <c r="G2" s="14"/>
      <c r="H2" s="14"/>
      <c r="I2" s="15"/>
    </row>
    <row r="3" customFormat="false" ht="17.35" hidden="false" customHeight="false" outlineLevel="0" collapsed="false">
      <c r="B3" s="16"/>
      <c r="C3" s="17"/>
      <c r="D3" s="18"/>
      <c r="E3" s="17"/>
      <c r="F3" s="19"/>
      <c r="G3" s="20"/>
      <c r="H3" s="19"/>
      <c r="I3" s="21"/>
    </row>
    <row r="4" customFormat="false" ht="26.45" hidden="false" customHeight="true" outlineLevel="0" collapsed="false">
      <c r="B4" s="16"/>
      <c r="C4" s="22" t="s">
        <v>1</v>
      </c>
      <c r="D4" s="22"/>
      <c r="E4" s="17"/>
      <c r="F4" s="19"/>
      <c r="G4" s="20"/>
      <c r="H4" s="19"/>
      <c r="I4" s="23"/>
    </row>
    <row r="5" customFormat="false" ht="17.35" hidden="false" customHeight="false" outlineLevel="0" collapsed="false">
      <c r="B5" s="24"/>
      <c r="C5" s="24"/>
      <c r="D5" s="24"/>
      <c r="E5" s="17"/>
      <c r="F5" s="19"/>
      <c r="G5" s="20"/>
      <c r="H5" s="19"/>
      <c r="I5" s="21"/>
    </row>
    <row r="6" customFormat="false" ht="22.05" hidden="false" customHeight="false" outlineLevel="0" collapsed="false">
      <c r="B6" s="24"/>
      <c r="C6" s="25"/>
      <c r="D6" s="25"/>
      <c r="E6" s="26"/>
      <c r="F6" s="27" t="s">
        <v>2</v>
      </c>
      <c r="G6" s="28"/>
      <c r="H6" s="27" t="s">
        <v>2</v>
      </c>
      <c r="I6" s="29" t="n">
        <f aca="false">([1]Benin!P4+'[1]Burkina Faso'!P4+[1]Ghana!P4+[1]Guinea!P4+[1]Senegal!P4+[1]Mali!P4+[1]Cotedivoire!P4+[1]Liberia!P4+[1]Togo!P4+[1]Nigeria!P4+[1]Niger!P4)/11</f>
        <v>0.343820853108654</v>
      </c>
    </row>
    <row r="7" customFormat="false" ht="17.35" hidden="false" customHeight="false" outlineLevel="0" collapsed="false">
      <c r="B7" s="30"/>
      <c r="C7" s="31"/>
      <c r="D7" s="31"/>
      <c r="E7" s="32"/>
      <c r="F7" s="33"/>
      <c r="G7" s="34"/>
      <c r="H7" s="33"/>
      <c r="I7" s="35"/>
    </row>
    <row r="8" customFormat="false" ht="6.75" hidden="false" customHeight="true" outlineLevel="0" collapsed="false">
      <c r="B8" s="36"/>
      <c r="C8" s="36"/>
      <c r="D8" s="36"/>
      <c r="E8" s="37"/>
      <c r="F8" s="38"/>
      <c r="G8" s="39"/>
      <c r="H8" s="38"/>
      <c r="I8" s="40"/>
    </row>
    <row r="9" customFormat="false" ht="25.25" hidden="false" customHeight="true" outlineLevel="0" collapsed="false">
      <c r="B9" s="41" t="s">
        <v>3</v>
      </c>
      <c r="C9" s="41" t="s">
        <v>4</v>
      </c>
      <c r="D9" s="41" t="s">
        <v>5</v>
      </c>
      <c r="E9" s="41" t="s">
        <v>6</v>
      </c>
      <c r="F9" s="41" t="s">
        <v>7</v>
      </c>
      <c r="G9" s="42" t="s">
        <v>8</v>
      </c>
      <c r="H9" s="41" t="s">
        <v>9</v>
      </c>
      <c r="I9" s="43" t="s">
        <v>10</v>
      </c>
      <c r="L9" s="44" t="s">
        <v>11</v>
      </c>
      <c r="M9" s="45"/>
      <c r="N9" s="45"/>
      <c r="O9" s="45"/>
      <c r="P9" s="46"/>
    </row>
    <row r="10" customFormat="false" ht="25.25" hidden="false" customHeight="true" outlineLevel="0" collapsed="false">
      <c r="B10" s="47" t="s">
        <v>12</v>
      </c>
      <c r="C10" s="47"/>
      <c r="D10" s="47"/>
      <c r="E10" s="48"/>
      <c r="F10" s="49"/>
      <c r="G10" s="50"/>
      <c r="H10" s="49"/>
      <c r="I10" s="29" t="n">
        <f aca="false">([1]Benin!P9+'[1]Burkina Faso'!P9+[1]Ghana!P9+[1]Guinea!P9+[1]Senegal!P9+[1]Mali!P9+[1]Cotedivoire!P9+[1]Liberia!P9+[1]Togo!P9+[1]Nigeria!P9+[1]Niger!P9)/11</f>
        <v>0.323049236836041</v>
      </c>
      <c r="L10" s="51"/>
      <c r="M10" s="52"/>
      <c r="N10" s="52"/>
      <c r="O10" s="52"/>
      <c r="P10" s="53"/>
    </row>
    <row r="11" s="54" customFormat="true" ht="25.25" hidden="false" customHeight="true" outlineLevel="0" collapsed="false">
      <c r="B11" s="55" t="s">
        <v>13</v>
      </c>
      <c r="C11" s="55"/>
      <c r="D11" s="55"/>
      <c r="E11" s="56"/>
      <c r="F11" s="57"/>
      <c r="G11" s="58"/>
      <c r="H11" s="59"/>
      <c r="I11" s="60" t="n">
        <f aca="false">([1]Benin!P10+'[1]Burkina Faso'!P10+[1]Ghana!P10+[1]Guinea!P10+[1]Senegal!P10+[1]Mali!P10+[1]Cotedivoire!P10+[1]Liberia!P10+[1]Togo!P10+[1]Nigeria!P10+[1]Niger!P10)/11</f>
        <v>0.611925171396648</v>
      </c>
      <c r="K11" s="61"/>
      <c r="L11" s="62"/>
      <c r="M11" s="63"/>
      <c r="N11" s="63"/>
      <c r="O11" s="63"/>
      <c r="P11" s="64"/>
      <c r="Q11" s="61"/>
    </row>
    <row r="12" customFormat="false" ht="27.6" hidden="false" customHeight="true" outlineLevel="0" collapsed="false">
      <c r="A12" s="65" t="n">
        <v>1</v>
      </c>
      <c r="B12" s="66" t="s">
        <v>14</v>
      </c>
      <c r="C12" s="67" t="s">
        <v>15</v>
      </c>
      <c r="D12" s="68" t="s">
        <v>16</v>
      </c>
      <c r="E12" s="69" t="s">
        <v>17</v>
      </c>
      <c r="F12" s="70" t="n">
        <f aca="false">([1]Benin!M11+'[1]Burkina Faso'!M11+[1]Ghana!M11+[1]Guinea!M11+[1]Senegal!M11+[1]Mali!M11+[1]Cotedivoire!M11+[1]Liberia!M11+[1]Togo!M11+[1]Nigeria!M11+[1]Niger!M11)/11</f>
        <v>-0.211718627590683</v>
      </c>
      <c r="G12" s="71" t="n">
        <v>1.78571428571429</v>
      </c>
      <c r="H12" s="72" t="n">
        <f aca="false">(1.8/1.8)*F12</f>
        <v>-0.211718627590683</v>
      </c>
      <c r="I12" s="73" t="n">
        <f aca="false">([1]Benin!P11+'[1]Burkina Faso'!P11+[1]Ghana!P11+[1]Guinea!P11+[1]Senegal!P11+[1]Mali!P11+[1]Cotedivoire!P11+[1]Liberia!P11+[1]Togo!P11+[1]Nigeria!P11+[1]Niger!P11)/11</f>
        <v>0.568491539296643</v>
      </c>
      <c r="L12" s="74" t="s">
        <v>18</v>
      </c>
      <c r="M12" s="75" t="e">
        <f aca="false">#REF!</f>
        <v>#REF!</v>
      </c>
      <c r="N12" s="76"/>
      <c r="O12" s="76"/>
      <c r="P12" s="77"/>
    </row>
    <row r="13" customFormat="false" ht="27" hidden="false" customHeight="true" outlineLevel="0" collapsed="false">
      <c r="A13" s="65"/>
      <c r="B13" s="66"/>
      <c r="C13" s="78" t="s">
        <v>19</v>
      </c>
      <c r="D13" s="79" t="s">
        <v>20</v>
      </c>
      <c r="E13" s="80" t="s">
        <v>21</v>
      </c>
      <c r="F13" s="81" t="n">
        <f aca="false">([1]Benin!M12+'[1]Burkina Faso'!M12+[1]Ghana!M12+[1]Guinea!M12+[1]Senegal!M12+[1]Mali!M12+[1]Cotedivoire!M12+[1]Liberia!M12+[1]Togo!M12+[1]Nigeria!M12+[1]Niger!M12)/11</f>
        <v>0.473374643528274</v>
      </c>
      <c r="G13" s="82" t="n">
        <v>1.78571428571429</v>
      </c>
      <c r="H13" s="72" t="n">
        <f aca="false">(1.8/1.8)*F13</f>
        <v>0.473374643528274</v>
      </c>
      <c r="I13" s="73"/>
      <c r="L13" s="83" t="n">
        <v>0.02</v>
      </c>
      <c r="M13" s="84" t="e">
        <f aca="false">(M12-(M12*L13))</f>
        <v>#REF!</v>
      </c>
      <c r="N13" s="84" t="e">
        <f aca="false">M12-(L13*M12)</f>
        <v>#REF!</v>
      </c>
      <c r="O13" s="76"/>
      <c r="P13" s="77"/>
    </row>
    <row r="14" customFormat="false" ht="32.45" hidden="false" customHeight="true" outlineLevel="0" collapsed="false">
      <c r="A14" s="65" t="n">
        <v>2</v>
      </c>
      <c r="B14" s="85" t="s">
        <v>22</v>
      </c>
      <c r="C14" s="67" t="s">
        <v>23</v>
      </c>
      <c r="D14" s="68" t="s">
        <v>24</v>
      </c>
      <c r="E14" s="86" t="s">
        <v>25</v>
      </c>
      <c r="F14" s="70" t="n">
        <f aca="false">([1]Benin!M13+'[1]Burkina Faso'!M13+[1]Ghana!M13+[1]Guinea!M13+[1]Senegal!M13+[1]Mali!M13+[1]Cotedivoire!M13+[1]Liberia!M13+[1]Togo!M13+[1]Nigeria!M13+[1]Niger!M13)/11</f>
        <v>0.270689700166601</v>
      </c>
      <c r="G14" s="71" t="n">
        <v>1.78571428571429</v>
      </c>
      <c r="H14" s="72" t="n">
        <f aca="false">(1.8/1.8)*F14</f>
        <v>0.270689700166601</v>
      </c>
      <c r="I14" s="73" t="n">
        <f aca="false">([1]Benin!P13+'[1]Burkina Faso'!P13+[1]Ghana!P13+[1]Guinea!P13+[1]Senegal!P13+[1]Mali!P13+[1]Cotedivoire!P13+[1]Liberia!P13+[1]Togo!P13+[1]Nigeria!P13+[1]Niger!P13)/11</f>
        <v>0.359841990315075</v>
      </c>
      <c r="L14" s="83" t="n">
        <v>0.02</v>
      </c>
      <c r="M14" s="84" t="e">
        <f aca="false">(#REF!-(#REF!*L14))</f>
        <v>#REF!</v>
      </c>
      <c r="N14" s="84" t="e">
        <f aca="false">(M12-(L13*M12))-((M12-(L13*M12))*0.02)-(((M12-(L13*M12))-((M12-(L13*M12))*0.02))*0.02)-(((M12-(L13*M12))-((M12-(L13*M12))*0.02)-(((M12-(L13*M12))-((M12-(L13*M12))*0.02))*0.02))*0.02)</f>
        <v>#REF!</v>
      </c>
      <c r="O14" s="87" t="e">
        <f aca="false">(M12-M15)/M12</f>
        <v>#REF!</v>
      </c>
      <c r="P14" s="77"/>
    </row>
    <row r="15" customFormat="false" ht="33" hidden="false" customHeight="true" outlineLevel="0" collapsed="false">
      <c r="A15" s="65"/>
      <c r="B15" s="85"/>
      <c r="C15" s="78" t="s">
        <v>26</v>
      </c>
      <c r="D15" s="79" t="s">
        <v>27</v>
      </c>
      <c r="E15" s="88" t="s">
        <v>28</v>
      </c>
      <c r="F15" s="81" t="n">
        <f aca="false">([1]Benin!M14+'[1]Burkina Faso'!M14+[1]Ghana!M14+[1]Guinea!M14+[1]Senegal!M14+[1]Mali!M14+[1]Cotedivoire!M14+[1]Liberia!M14+[1]Togo!M14+[1]Nigeria!M14+[1]Niger!M14)/11</f>
        <v>0.448994280463549</v>
      </c>
      <c r="G15" s="82" t="n">
        <v>1.78571428571429</v>
      </c>
      <c r="H15" s="72" t="n">
        <f aca="false">(1.8/1.8)*F15</f>
        <v>0.448994280463549</v>
      </c>
      <c r="I15" s="73"/>
      <c r="L15" s="89" t="n">
        <v>0.02</v>
      </c>
      <c r="M15" s="90" t="e">
        <f aca="false">(#REF!-(#REF!*L15))</f>
        <v>#REF!</v>
      </c>
      <c r="N15" s="90" t="e">
        <f aca="false">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13))*0.02))*0.02))*0.02))*0.02)-(((M12-(L13*M12))-((M12-(L13*M12))*0.02)-(((M12-(L13*M12))-((M12-(L13*M12))*0.02))*0.02)-(((M12-(L13*M12))-((M12-(L13*M12))*0.02)-(((M12-(L13*M12))-((M12-(L13*M12))*0.02))*0.02))*0.02)-(((M12-(L13*M12))-((M12-(L13*M12))*0.02)-(((M12-(L13*M12))-((M12-(L13*M12))*0.02))*0.02)-(((M12-(L13*M12))-((M12-(L13*M12))*0.02)-(((M12-(L13*M12))-((M12-(L13*M12))*0.02))*0.02))*0.02))*0.02))*0.02)</f>
        <v>#REF!</v>
      </c>
      <c r="O15" s="91" t="e">
        <f aca="false">M12-N15</f>
        <v>#REF!</v>
      </c>
      <c r="P15" s="92"/>
    </row>
    <row r="16" customFormat="false" ht="22.25" hidden="false" customHeight="true" outlineLevel="0" collapsed="false">
      <c r="A16" s="65" t="n">
        <v>3</v>
      </c>
      <c r="B16" s="93" t="s">
        <v>29</v>
      </c>
      <c r="C16" s="93" t="s">
        <v>30</v>
      </c>
      <c r="D16" s="94" t="s">
        <v>31</v>
      </c>
      <c r="E16" s="95" t="s">
        <v>32</v>
      </c>
      <c r="F16" s="96" t="n">
        <f aca="false">([1]Benin!M15+'[1]Burkina Faso'!M15+[1]Ghana!M15+[1]Guinea!M15+[1]Senegal!M15+[1]Mali!M15+[1]Cotedivoire!M15+[1]Liberia!M15+[1]Togo!M15+[1]Nigeria!M15+[1]Niger!M15)/11</f>
        <v>1.04154120007876</v>
      </c>
      <c r="G16" s="71" t="n">
        <v>1.19047619047619</v>
      </c>
      <c r="H16" s="29" t="n">
        <f aca="false">((G16/3.6)*F16)+((G17/3.6)*F17)+((G18/3.6)*F18)</f>
        <v>2.91481193588519</v>
      </c>
      <c r="I16" s="97" t="n">
        <f aca="false">([1]Benin!P15+'[1]Burkina Faso'!P15+[1]Ghana!P15+[1]Guinea!P15+[1]Senegal!P15+[1]Mali!P15+[1]Cotedivoire!P15+[1]Liberia!P15+[1]Togo!P15+[1]Nigeria!P15+[1]Niger!P15)/11</f>
        <v>0.907441984578226</v>
      </c>
    </row>
    <row r="17" customFormat="false" ht="27" hidden="false" customHeight="true" outlineLevel="0" collapsed="false">
      <c r="A17" s="65"/>
      <c r="B17" s="93"/>
      <c r="C17" s="93"/>
      <c r="D17" s="98" t="s">
        <v>33</v>
      </c>
      <c r="E17" s="99" t="s">
        <v>34</v>
      </c>
      <c r="F17" s="100" t="n">
        <f aca="false">([1]Benin!M16+'[1]Burkina Faso'!M16+[1]Ghana!M16+[1]Guinea!M16+[1]Senegal!M16+[1]Mali!M16+[1]Cotedivoire!M16+[1]Liberia!M16+[1]Togo!M16+[1]Nigeria!M16+[1]Niger!M16)/11</f>
        <v>0.148954499518051</v>
      </c>
      <c r="G17" s="101" t="n">
        <v>1.19047619047619</v>
      </c>
      <c r="H17" s="29"/>
      <c r="I17" s="97"/>
    </row>
    <row r="18" customFormat="false" ht="25.25" hidden="false" customHeight="true" outlineLevel="0" collapsed="false">
      <c r="A18" s="65"/>
      <c r="B18" s="93"/>
      <c r="C18" s="93"/>
      <c r="D18" s="79" t="s">
        <v>35</v>
      </c>
      <c r="E18" s="102" t="s">
        <v>36</v>
      </c>
      <c r="F18" s="81" t="n">
        <f aca="false">([1]Benin!M17+'[1]Burkina Faso'!M17+[1]Ghana!M17+[1]Guinea!M17+[1]Senegal!M17+[1]Mali!M17+[1]Cotedivoire!M17+[1]Liberia!M17+[1]Togo!M17+[1]Nigeria!M17+[1]Niger!M17)/11</f>
        <v>7.62389559452</v>
      </c>
      <c r="G18" s="82" t="n">
        <v>1.19047619047619</v>
      </c>
      <c r="H18" s="29"/>
      <c r="I18" s="97"/>
    </row>
    <row r="19" customFormat="false" ht="26.25" hidden="false" customHeight="true" outlineLevel="0" collapsed="false">
      <c r="A19" s="103"/>
      <c r="B19" s="104" t="s">
        <v>37</v>
      </c>
      <c r="C19" s="104"/>
      <c r="D19" s="104"/>
      <c r="E19" s="105"/>
      <c r="F19" s="106"/>
      <c r="G19" s="107"/>
      <c r="H19" s="108"/>
      <c r="I19" s="29" t="n">
        <f aca="false">([1]Benin!P18+'[1]Burkina Faso'!P18+[1]Ghana!P18+[1]Guinea!P18+[1]Senegal!P18+[1]Mali!P18+[1]Cotedivoire!P18+[1]Liberia!P18+[1]Togo!P18+[1]Nigeria!P18)/10</f>
        <v>0.240517393516087</v>
      </c>
    </row>
    <row r="20" customFormat="false" ht="34.25" hidden="false" customHeight="true" outlineLevel="0" collapsed="false">
      <c r="A20" s="65" t="n">
        <v>4</v>
      </c>
      <c r="B20" s="109" t="s">
        <v>38</v>
      </c>
      <c r="C20" s="68" t="s">
        <v>39</v>
      </c>
      <c r="D20" s="110" t="s">
        <v>40</v>
      </c>
      <c r="E20" s="111" t="s">
        <v>41</v>
      </c>
      <c r="F20" s="70" t="n">
        <f aca="false">([1]Benin!M19+'[1]Burkina Faso'!M19+[1]Ghana!M19+[1]Guinea!M19+[1]Senegal!M19+[1]Mali!M19+[1]Cotedivoire!M19+[1]Liberia!M19+[1]Togo!M19+[1]Nigeria!M19+[1]Niger!M19)/11</f>
        <v>0.141179957656379</v>
      </c>
      <c r="G20" s="112" t="n">
        <v>0.892857142857143</v>
      </c>
      <c r="H20" s="73" t="n">
        <f aca="false">(0.9/0.9)*F20</f>
        <v>0.141179957656379</v>
      </c>
      <c r="I20" s="73" t="n">
        <f aca="false">([1]Benin!P19+'[1]Burkina Faso'!P19+[1]Ghana!P19+[1]Guinea!P19+[1]Senegal!P19+[1]Mali!P19+[1]Cotedivoire!P19+[1]Liberia!P19+[1]Togo!P19+[1]Nigeria!P19)/10</f>
        <v>0.240517393516087</v>
      </c>
    </row>
    <row r="21" customFormat="false" ht="39" hidden="false" customHeight="true" outlineLevel="0" collapsed="false">
      <c r="A21" s="65"/>
      <c r="B21" s="109"/>
      <c r="C21" s="98" t="s">
        <v>42</v>
      </c>
      <c r="D21" s="113" t="s">
        <v>43</v>
      </c>
      <c r="E21" s="114" t="s">
        <v>44</v>
      </c>
      <c r="F21" s="100" t="n">
        <f aca="false">([1]Benin!M20+'[1]Burkina Faso'!M20+[1]Ghana!M20+[1]Guinea!M20+[1]Senegal!M20+[1]Mali!M20+[1]Cotedivoire!M20+[1]Liberia!M20+[1]Togo!M20+[1]Nigeria!M20+[1]Niger!M20)/11</f>
        <v>0.400742423149009</v>
      </c>
      <c r="G21" s="112" t="n">
        <v>0.892857142857143</v>
      </c>
      <c r="H21" s="73" t="n">
        <f aca="false">(0.9/0.9)*F21</f>
        <v>0.400742423149009</v>
      </c>
      <c r="I21" s="73"/>
    </row>
    <row r="22" customFormat="false" ht="56.45" hidden="false" customHeight="true" outlineLevel="0" collapsed="false">
      <c r="A22" s="65"/>
      <c r="B22" s="109"/>
      <c r="C22" s="98" t="s">
        <v>45</v>
      </c>
      <c r="D22" s="113" t="s">
        <v>46</v>
      </c>
      <c r="E22" s="114" t="s">
        <v>47</v>
      </c>
      <c r="F22" s="100" t="n">
        <f aca="false">([1]Benin!M21+'[1]Burkina Faso'!M21+[1]Ghana!M21+[1]Guinea!M21+[1]Senegal!M21+[1]Mali!M21+[1]Cotedivoire!M21+[1]Liberia!M21+[1]Togo!M21+[1]Nigeria!M21+[1]Niger!M21)/11</f>
        <v>0.437014835949474</v>
      </c>
      <c r="G22" s="112" t="n">
        <v>0.892857142857143</v>
      </c>
      <c r="H22" s="73" t="n">
        <f aca="false">(0.9/0.9)*F22</f>
        <v>0.437014835949474</v>
      </c>
      <c r="I22" s="73"/>
    </row>
    <row r="23" customFormat="false" ht="36.6" hidden="false" customHeight="true" outlineLevel="0" collapsed="false">
      <c r="A23" s="65"/>
      <c r="B23" s="109"/>
      <c r="C23" s="79" t="s">
        <v>48</v>
      </c>
      <c r="D23" s="115" t="s">
        <v>49</v>
      </c>
      <c r="E23" s="116" t="s">
        <v>34</v>
      </c>
      <c r="F23" s="81" t="n">
        <f aca="false">([1]Benin!M22+'[1]Burkina Faso'!M22+[1]Ghana!M22+[1]Guinea!M22+[1]Senegal!M22+[1]Mali!M22+[1]Cotedivoire!M22+[1]Liberia!M22+[1]Togo!M22+[1]Nigeria!M22+[1]Niger!M22)/11</f>
        <v>0.0443153942703589</v>
      </c>
      <c r="G23" s="112" t="n">
        <v>0.892857142857143</v>
      </c>
      <c r="H23" s="73" t="n">
        <f aca="false">(0.9/0.9)*F23</f>
        <v>0.0443153942703589</v>
      </c>
      <c r="I23" s="73"/>
    </row>
    <row r="24" customFormat="false" ht="20.45" hidden="false" customHeight="true" outlineLevel="0" collapsed="false">
      <c r="B24" s="104" t="s">
        <v>50</v>
      </c>
      <c r="C24" s="104"/>
      <c r="D24" s="104"/>
      <c r="E24" s="105"/>
      <c r="F24" s="106"/>
      <c r="G24" s="107"/>
      <c r="H24" s="106"/>
      <c r="I24" s="29" t="n">
        <f aca="false">([1]Benin!P23+'[1]Burkina Faso'!P23+[1]Ghana!P23+[1]Guinea!P23+[1]Senegal!P23+[1]Mali!P23+[1]Cotedivoire!P23+[1]Liberia!P23+[1]Togo!P23+[1]Nigeria!P23+[1]Niger!P23)/11</f>
        <v>0.488535290350902</v>
      </c>
      <c r="K24" s="117"/>
    </row>
    <row r="25" customFormat="false" ht="36" hidden="false" customHeight="true" outlineLevel="0" collapsed="false">
      <c r="A25" s="65" t="n">
        <v>5</v>
      </c>
      <c r="B25" s="109" t="s">
        <v>51</v>
      </c>
      <c r="C25" s="68" t="s">
        <v>52</v>
      </c>
      <c r="D25" s="68" t="s">
        <v>53</v>
      </c>
      <c r="E25" s="118" t="s">
        <v>54</v>
      </c>
      <c r="F25" s="70" t="n">
        <f aca="false">([1]Benin!M24+'[1]Burkina Faso'!M24+[1]Ghana!M24+[1]Guinea!M24+[1]Senegal!M24+[1]Mali!M24+[1]Cotedivoire!M24+[1]Liberia!M24+[1]Togo!M24+[1]Nigeria!M24+[1]Niger!M24)/11</f>
        <v>2.45401873807678</v>
      </c>
      <c r="G25" s="119" t="n">
        <v>0.892857142857143</v>
      </c>
      <c r="H25" s="29" t="n">
        <f aca="false">(0.9/0.9)*F25</f>
        <v>2.45401873807678</v>
      </c>
      <c r="I25" s="73" t="n">
        <f aca="false">([1]Benin!P24+'[1]Burkina Faso'!P24+[1]Ghana!P24+[1]Guinea!P24+[1]Senegal!P24+[1]Mali!P24+[1]Cotedivoire!P24+[1]Liberia!P24+[1]Togo!P24+[1]Nigeria!P24+[1]Niger!P24)/11</f>
        <v>0.488535290350902</v>
      </c>
    </row>
    <row r="26" customFormat="false" ht="19.8" hidden="false" customHeight="true" outlineLevel="0" collapsed="false">
      <c r="A26" s="65"/>
      <c r="B26" s="109"/>
      <c r="C26" s="98" t="s">
        <v>55</v>
      </c>
      <c r="D26" s="98" t="s">
        <v>56</v>
      </c>
      <c r="E26" s="120" t="s">
        <v>57</v>
      </c>
      <c r="F26" s="100" t="n">
        <f aca="false">([1]Benin!M25+'[1]Burkina Faso'!M25+[1]Ghana!M25+[1]Guinea!M25+[1]Senegal!M25+[1]Mali!M25+[1]Cotedivoire!M25+[1]Liberia!M25+[1]Togo!M25+[1]Nigeria!M25+[1]Niger!M25)/11</f>
        <v>0.0663938017528334</v>
      </c>
      <c r="G26" s="121" t="n">
        <v>0.3</v>
      </c>
      <c r="H26" s="29" t="n">
        <f aca="false">((0.3/0.9)*F26)+((0.3/0.3)*F27)+((0.3/0.3)*F28)</f>
        <v>0.169172374975334</v>
      </c>
      <c r="I26" s="73"/>
    </row>
    <row r="27" customFormat="false" ht="19.8" hidden="false" customHeight="true" outlineLevel="0" collapsed="false">
      <c r="A27" s="65"/>
      <c r="B27" s="109"/>
      <c r="C27" s="98"/>
      <c r="D27" s="98" t="s">
        <v>58</v>
      </c>
      <c r="E27" s="120" t="s">
        <v>59</v>
      </c>
      <c r="F27" s="100" t="n">
        <f aca="false">([1]Benin!M26+'[1]Burkina Faso'!M26+[1]Ghana!M26+[1]Guinea!M26+[1]Senegal!M26+[1]Mali!M26+[1]Cotedivoire!M26+[1]Liberia!M26+[1]Togo!M26+[1]Nigeria!M26+[1]Niger!M26)/11</f>
        <v>0.0611755163971034</v>
      </c>
      <c r="G27" s="122" t="n">
        <v>0.3</v>
      </c>
      <c r="H27" s="29"/>
      <c r="I27" s="73"/>
    </row>
    <row r="28" customFormat="false" ht="19.8" hidden="false" customHeight="true" outlineLevel="0" collapsed="false">
      <c r="A28" s="65"/>
      <c r="B28" s="109"/>
      <c r="C28" s="98"/>
      <c r="D28" s="98" t="s">
        <v>60</v>
      </c>
      <c r="E28" s="120" t="s">
        <v>61</v>
      </c>
      <c r="F28" s="100" t="n">
        <f aca="false">([1]Benin!M27+'[1]Burkina Faso'!M27+[1]Ghana!M27+[1]Guinea!M27+[1]Senegal!M27+[1]Mali!M27+[1]Cotedivoire!M27+[1]Liberia!M27+[1]Togo!M27+[1]Nigeria!M27+[1]Niger!M27)/11</f>
        <v>0.0858655913272863</v>
      </c>
      <c r="G28" s="123" t="n">
        <v>0.3</v>
      </c>
      <c r="H28" s="29"/>
      <c r="I28" s="73"/>
    </row>
    <row r="29" customFormat="false" ht="30.6" hidden="false" customHeight="true" outlineLevel="0" collapsed="false">
      <c r="A29" s="65"/>
      <c r="B29" s="109"/>
      <c r="C29" s="98" t="s">
        <v>62</v>
      </c>
      <c r="D29" s="98" t="s">
        <v>63</v>
      </c>
      <c r="E29" s="120" t="s">
        <v>64</v>
      </c>
      <c r="F29" s="100" t="n">
        <f aca="false">([1]Benin!M28+'[1]Burkina Faso'!M28+[1]Ghana!M28+[1]Guinea!M28+[1]Senegal!M28+[1]Mali!M28+[1]Cotedivoire!M28+[1]Liberia!M28+[1]Togo!M28+[1]Nigeria!M28+[1]Niger!M28)/11</f>
        <v>0.566636227863238</v>
      </c>
      <c r="G29" s="121" t="n">
        <v>0.297619047619048</v>
      </c>
      <c r="H29" s="29" t="n">
        <f aca="false">((0.3/0.9)*F29)+((0.3/0.9)*F30)+((0.3/0.9)*F31)</f>
        <v>0.324685322134368</v>
      </c>
      <c r="I29" s="73"/>
    </row>
    <row r="30" customFormat="false" ht="20.45" hidden="false" customHeight="true" outlineLevel="0" collapsed="false">
      <c r="A30" s="65"/>
      <c r="B30" s="109"/>
      <c r="C30" s="98"/>
      <c r="D30" s="98" t="s">
        <v>65</v>
      </c>
      <c r="E30" s="120" t="s">
        <v>66</v>
      </c>
      <c r="F30" s="100" t="n">
        <f aca="false">([1]Benin!M29+'[1]Burkina Faso'!M29+[1]Ghana!M29+[1]Guinea!M29+[1]Senegal!M29+[1]Mali!M29+[1]Cotedivoire!M29+[1]Liberia!M29+[1]Togo!M29+[1]Nigeria!M29+[1]Niger!M29)/11</f>
        <v>0.155164859789599</v>
      </c>
      <c r="G30" s="122" t="n">
        <v>0.297619047619048</v>
      </c>
      <c r="H30" s="29"/>
      <c r="I30" s="73"/>
    </row>
    <row r="31" customFormat="false" ht="20.45" hidden="false" customHeight="true" outlineLevel="0" collapsed="false">
      <c r="A31" s="65"/>
      <c r="B31" s="109"/>
      <c r="C31" s="98"/>
      <c r="D31" s="98" t="s">
        <v>67</v>
      </c>
      <c r="E31" s="120" t="s">
        <v>68</v>
      </c>
      <c r="F31" s="100" t="n">
        <f aca="false">([1]Benin!M30+'[1]Burkina Faso'!M30+[1]Ghana!M30+[1]Guinea!M30+[1]Senegal!M30+[1]Mali!M30+[1]Cotedivoire!M30+[1]Liberia!M30+[1]Togo!M30+[1]Nigeria!M30+[1]Niger!M30)/11</f>
        <v>0.252254878750268</v>
      </c>
      <c r="G31" s="123" t="n">
        <v>0.297619047619048</v>
      </c>
      <c r="H31" s="29"/>
      <c r="I31" s="73"/>
    </row>
    <row r="32" customFormat="false" ht="19.7" hidden="false" customHeight="false" outlineLevel="0" collapsed="false">
      <c r="A32" s="65"/>
      <c r="B32" s="109"/>
      <c r="C32" s="79" t="s">
        <v>69</v>
      </c>
      <c r="D32" s="124" t="s">
        <v>70</v>
      </c>
      <c r="E32" s="125" t="s">
        <v>34</v>
      </c>
      <c r="F32" s="81" t="n">
        <f aca="false">([1]Benin!M31+'[1]Burkina Faso'!M31+[1]Ghana!M31+[1]Guinea!M31+[1]Senegal!M31+[1]Mali!M31+[1]Cotedivoire!M31+[1]Liberia!M31+[1]Togo!M31+[1]Nigeria!M31+[1]Niger!M31)/11</f>
        <v>0.229729107978902</v>
      </c>
      <c r="G32" s="119" t="n">
        <v>0.892857142857143</v>
      </c>
      <c r="H32" s="29" t="n">
        <f aca="false">(0.9/0.9)*F32</f>
        <v>0.229729107978902</v>
      </c>
      <c r="I32" s="73"/>
    </row>
    <row r="33" customFormat="false" ht="20.45" hidden="false" customHeight="true" outlineLevel="0" collapsed="false">
      <c r="B33" s="104" t="s">
        <v>71</v>
      </c>
      <c r="C33" s="104"/>
      <c r="D33" s="104"/>
      <c r="E33" s="105"/>
      <c r="F33" s="106"/>
      <c r="G33" s="107"/>
      <c r="H33" s="106"/>
      <c r="I33" s="29" t="n">
        <f aca="false">([1]Benin!P32+'[1]Burkina Faso'!P32+[1]Ghana!P32+[1]Guinea!P32+[1]Senegal!P32+[1]Mali!P32+[1]Cotedivoire!P32+[1]Liberia!P32+[1]Togo!P32+[1]Nigeria!P32+[1]Niger!P32)/11</f>
        <v>0.187493605580001</v>
      </c>
    </row>
    <row r="34" customFormat="false" ht="33.6" hidden="false" customHeight="true" outlineLevel="0" collapsed="false">
      <c r="A34" s="65" t="n">
        <v>6</v>
      </c>
      <c r="B34" s="85" t="s">
        <v>72</v>
      </c>
      <c r="C34" s="126" t="s">
        <v>73</v>
      </c>
      <c r="D34" s="85" t="s">
        <v>74</v>
      </c>
      <c r="E34" s="127" t="s">
        <v>17</v>
      </c>
      <c r="F34" s="29" t="n">
        <f aca="false">([1]Benin!M33+'[1]Burkina Faso'!M33+[1]Ghana!M33+[1]Guinea!M33+[1]Senegal!M33+[1]Mali!M33+[1]Cotedivoire!M33+[1]Liberia!M33+[1]Togo!M33+[1]Nigeria!M33+[1]Niger!M33)/11</f>
        <v>0.000109666353123443</v>
      </c>
      <c r="G34" s="128" t="n">
        <v>3.57142857142857</v>
      </c>
      <c r="H34" s="29" t="n">
        <f aca="false">(3.6/3.6)*F34</f>
        <v>0.000109666353123443</v>
      </c>
      <c r="I34" s="29" t="n">
        <f aca="false">([1]Benin!P33+'[1]Burkina Faso'!P33+[1]Ghana!P33+[1]Guinea!P33+[1]Senegal!P33+[1]Mali!P33+[1]Cotedivoire!P33+[1]Liberia!P33+[1]Togo!P33+[1]Nigeria!P33+[1]Niger!P33)/11</f>
        <v>0.164222873900293</v>
      </c>
    </row>
    <row r="35" customFormat="false" ht="51" hidden="false" customHeight="true" outlineLevel="0" collapsed="false">
      <c r="A35" s="65" t="n">
        <v>7</v>
      </c>
      <c r="B35" s="85" t="s">
        <v>75</v>
      </c>
      <c r="C35" s="85" t="s">
        <v>76</v>
      </c>
      <c r="D35" s="85" t="s">
        <v>77</v>
      </c>
      <c r="E35" s="127" t="s">
        <v>78</v>
      </c>
      <c r="F35" s="29" t="n">
        <f aca="false">([1]Benin!M34+'[1]Burkina Faso'!M34+[1]Ghana!M34+[1]Guinea!M34+[1]Senegal!M34+[1]Mali!M34+[1]Cotedivoire!M34+[1]Liberia!M34+[1]Togo!M34+[1]Nigeria!M34+[1]Niger!M34)/11</f>
        <v>-0.0320050634706851</v>
      </c>
      <c r="G35" s="128" t="n">
        <v>3.57142857142857</v>
      </c>
      <c r="H35" s="29" t="n">
        <f aca="false">(3.6/3.6)*F35</f>
        <v>-0.0320050634706851</v>
      </c>
      <c r="I35" s="29" t="n">
        <f aca="false">([1]Benin!P34+'[1]Burkina Faso'!P34+[1]Ghana!P34+[1]Guinea!P34+[1]Senegal!P34+[1]Mali!P34+[1]Cotedivoire!P34+[1]Liberia!P34+[1]Togo!P34+[1]Nigeria!P34+[1]Niger!P34)/11</f>
        <v>0.168096739460555</v>
      </c>
    </row>
    <row r="36" customFormat="false" ht="40.8" hidden="false" customHeight="true" outlineLevel="0" collapsed="false">
      <c r="A36" s="65" t="n">
        <v>8</v>
      </c>
      <c r="B36" s="85" t="s">
        <v>79</v>
      </c>
      <c r="C36" s="85" t="s">
        <v>80</v>
      </c>
      <c r="D36" s="85" t="s">
        <v>81</v>
      </c>
      <c r="E36" s="127" t="s">
        <v>82</v>
      </c>
      <c r="F36" s="29" t="n">
        <f aca="false">([1]Benin!M35+'[1]Burkina Faso'!M35+[1]Ghana!M35+[1]Guinea!M35+[1]Senegal!M35+[1]Mali!M35+[1]Cotedivoire!M35+[1]Liberia!M35+[1]Togo!M35+[1]Nigeria!M35+[1]Niger!M35)/11</f>
        <v>-0.003331917812694</v>
      </c>
      <c r="G36" s="128" t="n">
        <v>3.57142857142857</v>
      </c>
      <c r="H36" s="29" t="n">
        <f aca="false">(3.6/3.6)*F36</f>
        <v>-0.003331917812694</v>
      </c>
      <c r="I36" s="29" t="n">
        <f aca="false">([1]Benin!P35+'[1]Burkina Faso'!P35+[1]Ghana!P35+[1]Guinea!P35+[1]Senegal!P35+[1]Mali!P35+[1]Cotedivoire!P35+[1]Liberia!P35+[1]Togo!P35+[1]Nigeria!P35+[1]Niger!P35)/11</f>
        <v>0.0691699604743083</v>
      </c>
    </row>
    <row r="37" customFormat="false" ht="32.45" hidden="false" customHeight="true" outlineLevel="0" collapsed="false">
      <c r="A37" s="65" t="n">
        <v>9</v>
      </c>
      <c r="B37" s="85" t="s">
        <v>83</v>
      </c>
      <c r="C37" s="85" t="s">
        <v>84</v>
      </c>
      <c r="D37" s="85" t="s">
        <v>85</v>
      </c>
      <c r="E37" s="127" t="s">
        <v>86</v>
      </c>
      <c r="F37" s="29" t="n">
        <f aca="false">([1]Benin!M36+'[1]Burkina Faso'!M36+[1]Ghana!M36+[1]Guinea!M36+[1]Senegal!M36+[1]Mali!M36+[1]Cotedivoire!M36+[1]Liberia!M36+[1]Togo!M36+[1]Nigeria!M36+[1]Niger!M36)/11</f>
        <v>2.75886314121609</v>
      </c>
      <c r="G37" s="128" t="n">
        <v>3.57142857142857</v>
      </c>
      <c r="H37" s="29" t="n">
        <f aca="false">(3.6/3.6)*F37</f>
        <v>2.75886314121609</v>
      </c>
      <c r="I37" s="29" t="n">
        <f aca="false">([1]Benin!P36+'[1]Burkina Faso'!P36+[1]Ghana!P36+[1]Guinea!P36+[1]Senegal!P36+[1]Mali!P36+[1]Cotedivoire!P36+[1]Liberia!P36+[1]Togo!P36+[1]Nigeria!P36+[1]Niger!P36)/11</f>
        <v>0.348484848484849</v>
      </c>
    </row>
    <row r="38" customFormat="false" ht="30.6" hidden="false" customHeight="true" outlineLevel="0" collapsed="false">
      <c r="B38" s="129" t="s">
        <v>87</v>
      </c>
      <c r="C38" s="129"/>
      <c r="D38" s="129"/>
      <c r="E38" s="130"/>
      <c r="F38" s="106"/>
      <c r="G38" s="107"/>
      <c r="H38" s="106"/>
      <c r="I38" s="131" t="n">
        <f aca="false">([1]Benin!P37+'[1]Burkina Faso'!P37+[1]Ghana!P37+[1]Guinea!P37+[1]Senegal!P37+[1]Mali!P37+[1]Cotedivoire!P37+[1]Liberia!P37+[1]Togo!P37+[1]Nigeria!P37+[1]Niger!P37)/11</f>
        <v>0.0346813643686557</v>
      </c>
    </row>
    <row r="39" customFormat="false" ht="25.8" hidden="false" customHeight="true" outlineLevel="0" collapsed="false">
      <c r="A39" s="65" t="n">
        <v>10</v>
      </c>
      <c r="B39" s="109" t="s">
        <v>88</v>
      </c>
      <c r="C39" s="67" t="s">
        <v>89</v>
      </c>
      <c r="D39" s="68" t="s">
        <v>90</v>
      </c>
      <c r="E39" s="132" t="s">
        <v>91</v>
      </c>
      <c r="F39" s="70" t="n">
        <f aca="false">([1]Benin!M38+'[1]Burkina Faso'!M38+[1]Ghana!M38+[1]Guinea!M38+[1]Senegal!M38+[1]Mali!M38+[1]Cotedivoire!M38+[1]Liberia!M38+[1]Togo!M38+[1]Nigeria!M38+[1]Niger!M38)/11</f>
        <v>0.0633253587489661</v>
      </c>
      <c r="G39" s="133" t="n">
        <v>1.78571428571429</v>
      </c>
      <c r="H39" s="73" t="n">
        <f aca="false">(1.8/1.8)*F39</f>
        <v>0.0633253587489661</v>
      </c>
      <c r="I39" s="73" t="n">
        <f aca="false">([1]Benin!P38+'[1]Burkina Faso'!P38+[1]Ghana!P38+[1]Guinea!P38+[1]Senegal!P38+[1]Mali!P38+[1]Cotedivoire!P38+[1]Liberia!P38+[1]Togo!P38+[1]Nigeria!P38+[1]Niger!P38)/11</f>
        <v>0.0346813643686557</v>
      </c>
    </row>
    <row r="40" customFormat="false" ht="26.75" hidden="false" customHeight="false" outlineLevel="0" collapsed="false">
      <c r="A40" s="65"/>
      <c r="B40" s="109"/>
      <c r="C40" s="78" t="s">
        <v>92</v>
      </c>
      <c r="D40" s="79" t="s">
        <v>93</v>
      </c>
      <c r="E40" s="134" t="s">
        <v>34</v>
      </c>
      <c r="F40" s="81" t="n">
        <f aca="false">([1]Benin!M39+'[1]Burkina Faso'!M39+[1]Ghana!M39+[1]Guinea!M39+[1]Senegal!M39+[1]Mali!M39+[1]Cotedivoire!M39+[1]Liberia!M39+[1]Togo!M39+[1]Nigeria!M39+[1]Niger!M39)/11</f>
        <v>0</v>
      </c>
      <c r="G40" s="133" t="n">
        <v>1.78571428571429</v>
      </c>
      <c r="H40" s="73" t="n">
        <f aca="false">(1.8/1.8)*F40</f>
        <v>0</v>
      </c>
      <c r="I40" s="73"/>
    </row>
    <row r="41" customFormat="false" ht="20.45" hidden="false" customHeight="true" outlineLevel="0" collapsed="false">
      <c r="B41" s="135" t="s">
        <v>94</v>
      </c>
      <c r="C41" s="135"/>
      <c r="D41" s="135"/>
      <c r="E41" s="136"/>
      <c r="F41" s="96"/>
      <c r="G41" s="137"/>
      <c r="H41" s="106"/>
      <c r="I41" s="29" t="n">
        <f aca="false">([1]Benin!P40+'[1]Burkina Faso'!P40+[1]Ghana!P40+[1]Guinea!P40+[1]Senegal!P40+[1]Mali!P40+[1]Cotedivoire!P40+[1]Liberia!P40+[1]Togo!P40+[1]Nigeria!P40+[1]Niger!P40)/11</f>
        <v>0.294804449466672</v>
      </c>
    </row>
    <row r="42" customFormat="false" ht="26.75" hidden="false" customHeight="true" outlineLevel="0" collapsed="false">
      <c r="A42" s="65" t="n">
        <v>11</v>
      </c>
      <c r="B42" s="138" t="s">
        <v>95</v>
      </c>
      <c r="C42" s="67" t="s">
        <v>96</v>
      </c>
      <c r="D42" s="68" t="s">
        <v>97</v>
      </c>
      <c r="E42" s="139" t="s">
        <v>98</v>
      </c>
      <c r="F42" s="70" t="n">
        <f aca="false">([1]Benin!M41+'[1]Burkina Faso'!M41+[1]Ghana!M41+[1]Guinea!M41+[1]Senegal!M41+[1]Mali!M41+[1]Cotedivoire!M41+[1]Liberia!M41+[1]Togo!M41+[1]Nigeria!M41+[1]Niger!M41)/11</f>
        <v>0.98013250790296</v>
      </c>
      <c r="G42" s="140" t="n">
        <v>1.78571428571429</v>
      </c>
      <c r="H42" s="73" t="n">
        <f aca="false">(1.8/1.8)*F42</f>
        <v>0.98013250790296</v>
      </c>
      <c r="I42" s="73" t="n">
        <f aca="false">([1]Benin!P41+'[1]Burkina Faso'!P41+[1]Ghana!P41+[1]Guinea!P41+[1]Senegal!P41+[1]Mali!P41+[1]Cotedivoire!P41+[1]Liberia!P41+[1]Togo!P41+[1]Nigeria!P41+[1]Niger!P41)/11</f>
        <v>0.294804449466672</v>
      </c>
    </row>
    <row r="43" customFormat="false" ht="26.75" hidden="false" customHeight="false" outlineLevel="0" collapsed="false">
      <c r="A43" s="65"/>
      <c r="B43" s="138"/>
      <c r="C43" s="78" t="s">
        <v>99</v>
      </c>
      <c r="D43" s="79" t="s">
        <v>100</v>
      </c>
      <c r="E43" s="141" t="s">
        <v>34</v>
      </c>
      <c r="F43" s="70" t="n">
        <f aca="false">([1]Benin!M42+'[1]Burkina Faso'!M42+[1]Ghana!M42+[1]Guinea!M42+[1]Senegal!M42+[1]Mali!M42+[1]Cotedivoire!M42+[1]Liberia!M42+[1]Togo!M42+[1]Nigeria!M42+[1]Niger!M42)/11</f>
        <v>0</v>
      </c>
      <c r="G43" s="140" t="n">
        <v>1.78571428571429</v>
      </c>
      <c r="H43" s="73" t="n">
        <f aca="false">(1.8/1.8)*F43</f>
        <v>0</v>
      </c>
      <c r="I43" s="73"/>
    </row>
    <row r="44" customFormat="false" ht="30.6" hidden="false" customHeight="true" outlineLevel="0" collapsed="false">
      <c r="B44" s="104" t="s">
        <v>101</v>
      </c>
      <c r="C44" s="104"/>
      <c r="D44" s="104"/>
      <c r="E44" s="105"/>
      <c r="F44" s="60"/>
      <c r="G44" s="107"/>
      <c r="H44" s="106"/>
      <c r="I44" s="29" t="n">
        <f aca="false">([1]Benin!P43+'[1]Burkina Faso'!P43+[1]Ghana!P43+[1]Guinea!P43+[1]Senegal!P43+[1]Mali!P43+[1]Cotedivoire!P43+[1]Liberia!P43+[1]Togo!P43+[1]Nigeria!P43+[1]Niger!P43)/11</f>
        <v>0.239577513583311</v>
      </c>
    </row>
    <row r="45" customFormat="false" ht="37.8" hidden="false" customHeight="true" outlineLevel="0" collapsed="false">
      <c r="A45" s="65" t="n">
        <v>12</v>
      </c>
      <c r="B45" s="138" t="s">
        <v>102</v>
      </c>
      <c r="C45" s="68" t="s">
        <v>103</v>
      </c>
      <c r="D45" s="68" t="s">
        <v>104</v>
      </c>
      <c r="E45" s="142" t="s">
        <v>105</v>
      </c>
      <c r="F45" s="70" t="n">
        <f aca="false">([1]Benin!M44+'[1]Burkina Faso'!M44+[1]Ghana!M44+[1]Guinea!M44+[1]Senegal!M44+[1]Mali!M44+[1]Cotedivoire!M44+[1]Liberia!M44+[1]Togo!M44+[1]Nigeria!M44+[1]Niger!M44)/11</f>
        <v>-0.156358877615188</v>
      </c>
      <c r="G45" s="133" t="n">
        <v>1.78571428571429</v>
      </c>
      <c r="H45" s="73" t="n">
        <f aca="false">(1.8/1.8)*F45</f>
        <v>-0.156358877615188</v>
      </c>
      <c r="I45" s="73" t="n">
        <f aca="false">([1]Benin!P44+'[1]Burkina Faso'!P44+[1]Ghana!P44+[1]Guinea!P44+[1]Senegal!P44+[1]Mali!P44+[1]Cotedivoire!P44+[1]Liberia!P44+[1]Togo!P44+[1]Nigeria!P44+[1]Niger!P44)/11</f>
        <v>0.239577513583311</v>
      </c>
    </row>
    <row r="46" customFormat="false" ht="26.75" hidden="false" customHeight="false" outlineLevel="0" collapsed="false">
      <c r="A46" s="65"/>
      <c r="B46" s="138"/>
      <c r="C46" s="79" t="s">
        <v>106</v>
      </c>
      <c r="D46" s="79" t="s">
        <v>107</v>
      </c>
      <c r="E46" s="143" t="s">
        <v>108</v>
      </c>
      <c r="F46" s="81" t="n">
        <f aca="false">([1]Benin!M45+'[1]Burkina Faso'!M45+[1]Ghana!M45+[1]Guinea!M45+[1]Senegal!M45+[1]Mali!M45+[1]Cotedivoire!M45+[1]Liberia!M45+[1]Togo!M45+[1]Nigeria!M45+[1]Niger!M45)/11</f>
        <v>0.758026737967915</v>
      </c>
      <c r="G46" s="133" t="n">
        <v>1.78571428571429</v>
      </c>
      <c r="H46" s="73" t="n">
        <f aca="false">(1.8/1.8)*F46</f>
        <v>0.758026737967915</v>
      </c>
      <c r="I46" s="73"/>
    </row>
    <row r="47" customFormat="false" ht="30.6" hidden="false" customHeight="true" outlineLevel="0" collapsed="false">
      <c r="B47" s="144" t="s">
        <v>109</v>
      </c>
      <c r="C47" s="144"/>
      <c r="D47" s="144"/>
      <c r="E47" s="145"/>
      <c r="F47" s="96"/>
      <c r="G47" s="107"/>
      <c r="H47" s="106"/>
      <c r="I47" s="29" t="n">
        <f aca="false">([1]Benin!P46+'[1]Burkina Faso'!P46+[1]Ghana!P46+[1]Guinea!P46+[1]Senegal!P46+[1]Mali!P46+[1]Cotedivoire!P46+[1]Liberia!P46+[1]Togo!P46+[1]Nigeria!P46+[1]Niger!P46)/11</f>
        <v>0.49411349722987</v>
      </c>
    </row>
    <row r="48" customFormat="false" ht="20.45" hidden="false" customHeight="true" outlineLevel="0" collapsed="false">
      <c r="B48" s="146" t="s">
        <v>110</v>
      </c>
      <c r="C48" s="146"/>
      <c r="D48" s="146"/>
      <c r="E48" s="147"/>
      <c r="F48" s="60"/>
      <c r="G48" s="137"/>
      <c r="H48" s="60"/>
      <c r="I48" s="29" t="n">
        <f aca="false">([1]Benin!P47+'[1]Burkina Faso'!P47+[1]Ghana!P47+[1]Guinea!P47+[1]Senegal!P47+[1]Mali!P47+[1]Cotedivoire!P47+[1]Liberia!P47+[1]Togo!P47+[1]Nigeria!P47+[1]Niger!P47)/11</f>
        <v>0.091080500424014</v>
      </c>
    </row>
    <row r="49" customFormat="false" ht="37.8" hidden="false" customHeight="true" outlineLevel="0" collapsed="false">
      <c r="A49" s="65" t="n">
        <v>13</v>
      </c>
      <c r="B49" s="138" t="s">
        <v>111</v>
      </c>
      <c r="C49" s="68" t="s">
        <v>112</v>
      </c>
      <c r="D49" s="148" t="s">
        <v>113</v>
      </c>
      <c r="E49" s="118" t="s">
        <v>34</v>
      </c>
      <c r="F49" s="70" t="n">
        <f aca="false">([1]Benin!M48+'[1]Burkina Faso'!M48+[1]Ghana!M48+[1]Guinea!M48+[1]Senegal!M48+[1]Mali!M48+[1]Cotedivoire!M48+[1]Liberia!M48+[1]Togo!M48+[1]Nigeria!M48+[1]Niger!M48)/11</f>
        <v>0</v>
      </c>
      <c r="G49" s="133" t="n">
        <v>1.78571428571429</v>
      </c>
      <c r="H49" s="73" t="n">
        <f aca="false">(1.8/1.8)*F49</f>
        <v>0</v>
      </c>
      <c r="I49" s="73" t="n">
        <f aca="false">([1]Benin!P48+'[1]Burkina Faso'!P48+[1]Ghana!P48+[1]Guinea!P48+[1]Senegal!P48+[1]Mali!P48+[1]Cotedivoire!P48+[1]Liberia!P48+[1]Togo!P48+[1]Nigeria!P48+[1]Niger!P48)/11</f>
        <v>0.091080500424014</v>
      </c>
    </row>
    <row r="50" customFormat="false" ht="30.6" hidden="false" customHeight="true" outlineLevel="0" collapsed="false">
      <c r="A50" s="65"/>
      <c r="B50" s="138"/>
      <c r="C50" s="79" t="s">
        <v>114</v>
      </c>
      <c r="D50" s="79" t="s">
        <v>115</v>
      </c>
      <c r="E50" s="125" t="s">
        <v>34</v>
      </c>
      <c r="F50" s="81" t="n">
        <f aca="false">([1]Benin!M49+'[1]Burkina Faso'!M49+[1]Ghana!M49+[1]Guinea!M49+[1]Senegal!M49+[1]Mali!M49+[1]Cotedivoire!M49+[1]Liberia!M49+[1]Togo!M49+[1]Nigeria!M49+[1]Niger!M49)/11</f>
        <v>0.182161000848028</v>
      </c>
      <c r="G50" s="133" t="n">
        <v>1.78571428571429</v>
      </c>
      <c r="H50" s="73" t="n">
        <f aca="false">(1.8/1.8)*F50</f>
        <v>0.182161000848028</v>
      </c>
      <c r="I50" s="73"/>
    </row>
    <row r="51" customFormat="false" ht="23.65" hidden="false" customHeight="true" outlineLevel="0" collapsed="false">
      <c r="B51" s="104" t="s">
        <v>116</v>
      </c>
      <c r="C51" s="104"/>
      <c r="D51" s="104"/>
      <c r="E51" s="149"/>
      <c r="F51" s="96"/>
      <c r="G51" s="107"/>
      <c r="H51" s="106"/>
      <c r="I51" s="29" t="n">
        <f aca="false">([1]Benin!P50+'[1]Burkina Faso'!P50+[1]Ghana!P50+[1]Guinea!P50+[1]Senegal!P50+[1]Mali!P50+[1]Cotedivoire!P50+[1]Liberia!P50+[1]Togo!P50+[1]Nigeria!P50+[1]Niger!P50)/11</f>
        <v>0.954545454545455</v>
      </c>
    </row>
    <row r="52" customFormat="false" ht="30.6" hidden="false" customHeight="true" outlineLevel="0" collapsed="false">
      <c r="A52" s="150" t="n">
        <v>14</v>
      </c>
      <c r="B52" s="151" t="s">
        <v>117</v>
      </c>
      <c r="C52" s="152" t="s">
        <v>118</v>
      </c>
      <c r="D52" s="153" t="s">
        <v>119</v>
      </c>
      <c r="E52" s="154" t="s">
        <v>34</v>
      </c>
      <c r="F52" s="70" t="n">
        <f aca="false">([1]Benin!M51+'[1]Burkina Faso'!M51+[1]Ghana!M51+[1]Guinea!M51+[1]Senegal!M51+[1]Mali!M51+[1]Cotedivoire!M51+[1]Liberia!M51+[1]Togo!M51+[1]Nigeria!M51+[1]Niger!M51)/11</f>
        <v>1.43939393939394</v>
      </c>
      <c r="G52" s="112" t="n">
        <v>3.57142857142857</v>
      </c>
      <c r="H52" s="73" t="n">
        <f aca="false">(1.8/1.8)*F52</f>
        <v>1.43939393939394</v>
      </c>
      <c r="I52" s="29" t="n">
        <f aca="false">([1]Benin!P51+'[1]Burkina Faso'!P51+[1]Ghana!P51+[1]Guinea!P51+[1]Senegal!P51+[1]Mali!P51+[1]Cotedivoire!P51+[1]Liberia!P51+[1]Togo!P51+[1]Nigeria!P51+[1]Niger!P51)/11</f>
        <v>0.954545454545455</v>
      </c>
    </row>
    <row r="53" customFormat="false" ht="27.75" hidden="false" customHeight="true" outlineLevel="0" collapsed="false">
      <c r="B53" s="104" t="s">
        <v>120</v>
      </c>
      <c r="C53" s="104"/>
      <c r="D53" s="104"/>
      <c r="E53" s="155"/>
      <c r="F53" s="60"/>
      <c r="G53" s="137"/>
      <c r="H53" s="60"/>
      <c r="I53" s="29" t="n">
        <f aca="false">([1]Benin!P52+'[1]Burkina Faso'!P52+[1]Ghana!P52+[1]Guinea!P52+[1]Senegal!P52+[1]Mali!P52+[1]Cotedivoire!P52+[1]Liberia!P52+[1]Togo!P52+[1]Nigeria!P52+[1]Niger!P52)/11</f>
        <v>0.436714536720142</v>
      </c>
    </row>
    <row r="54" customFormat="false" ht="43.8" hidden="false" customHeight="true" outlineLevel="0" collapsed="false">
      <c r="A54" s="65" t="n">
        <v>15</v>
      </c>
      <c r="B54" s="109" t="s">
        <v>121</v>
      </c>
      <c r="C54" s="156" t="s">
        <v>122</v>
      </c>
      <c r="D54" s="157" t="s">
        <v>123</v>
      </c>
      <c r="E54" s="158" t="s">
        <v>34</v>
      </c>
      <c r="F54" s="70" t="n">
        <f aca="false">([1]Benin!M53+'[1]Burkina Faso'!M53+[1]Ghana!M53+[1]Guinea!M53+[1]Senegal!M53+[1]Mali!M53+[1]Cotedivoire!M53+[1]Liberia!M53+[1]Togo!M53+[1]Nigeria!M53+[1]Niger!M53)/11</f>
        <v>0.242424242424242</v>
      </c>
      <c r="G54" s="112" t="n">
        <v>0.714285714285714</v>
      </c>
      <c r="H54" s="29" t="n">
        <f aca="false">(0.7/0.7)*F54</f>
        <v>0.242424242424242</v>
      </c>
      <c r="I54" s="159" t="n">
        <f aca="false">([1]Benin!P53+'[1]Burkina Faso'!P53+[1]Ghana!P53+[1]Guinea!P53+[1]Senegal!P53+[1]Mali!P53+[1]Cotedivoire!P53+[1]Liberia!P53+[1]Togo!P53+[1]Nigeria!P53+[1]Niger!P53)/11</f>
        <v>0.436714536720142</v>
      </c>
    </row>
    <row r="55" customFormat="false" ht="35.45" hidden="false" customHeight="true" outlineLevel="0" collapsed="false">
      <c r="A55" s="65"/>
      <c r="B55" s="109"/>
      <c r="C55" s="160" t="s">
        <v>124</v>
      </c>
      <c r="D55" s="161" t="s">
        <v>125</v>
      </c>
      <c r="E55" s="162" t="s">
        <v>34</v>
      </c>
      <c r="F55" s="100" t="n">
        <f aca="false">([1]Benin!M54+'[1]Burkina Faso'!M54+[1]Ghana!M54+[1]Guinea!M54+[1]Senegal!M54+[1]Mali!M54+[1]Cotedivoire!M54+[1]Liberia!M54+[1]Togo!M54+[1]Nigeria!M54+[1]Niger!M54)/11</f>
        <v>0.0390909090909091</v>
      </c>
      <c r="G55" s="112" t="n">
        <v>0.714285714285714</v>
      </c>
      <c r="H55" s="29" t="n">
        <f aca="false">(0.7/0.7)*F55</f>
        <v>0.0390909090909091</v>
      </c>
      <c r="I55" s="159"/>
    </row>
    <row r="56" customFormat="false" ht="34.25" hidden="false" customHeight="true" outlineLevel="0" collapsed="false">
      <c r="A56" s="65"/>
      <c r="B56" s="109"/>
      <c r="C56" s="160" t="s">
        <v>126</v>
      </c>
      <c r="D56" s="161" t="s">
        <v>127</v>
      </c>
      <c r="E56" s="162" t="s">
        <v>34</v>
      </c>
      <c r="F56" s="100" t="n">
        <f aca="false">([1]Benin!M55+'[1]Burkina Faso'!M55+[1]Ghana!M55+[1]Guinea!M55+[1]Senegal!M55+[1]Mali!M55+[1]Cotedivoire!M55+[1]Liberia!M55+[1]Togo!M55+[1]Nigeria!M55+[1]Niger!M55)/11</f>
        <v>0.181818181818182</v>
      </c>
      <c r="G56" s="112" t="n">
        <v>0.714285714285714</v>
      </c>
      <c r="H56" s="29" t="n">
        <f aca="false">(0.7/0.7)*F56</f>
        <v>0.181818181818182</v>
      </c>
      <c r="I56" s="159"/>
    </row>
    <row r="57" customFormat="false" ht="37.25" hidden="false" customHeight="true" outlineLevel="0" collapsed="false">
      <c r="A57" s="65"/>
      <c r="B57" s="109"/>
      <c r="C57" s="160" t="s">
        <v>128</v>
      </c>
      <c r="D57" s="161" t="s">
        <v>129</v>
      </c>
      <c r="E57" s="162" t="s">
        <v>32</v>
      </c>
      <c r="F57" s="100" t="n">
        <f aca="false">([1]Benin!M56+'[1]Burkina Faso'!M56+[1]Ghana!M56+[1]Guinea!M56+[1]Senegal!M56+[1]Mali!M56+[1]Cotedivoire!M56+[1]Liberia!M56+[1]Togo!M56+[1]Nigeria!M56+[1]Niger!M56)/11</f>
        <v>2.34477574483917</v>
      </c>
      <c r="G57" s="112" t="n">
        <v>0.714285714285714</v>
      </c>
      <c r="H57" s="29" t="n">
        <f aca="false">(0.7/0.7)*F57</f>
        <v>2.34477574483917</v>
      </c>
      <c r="I57" s="159"/>
    </row>
    <row r="58" customFormat="false" ht="22.8" hidden="false" customHeight="true" outlineLevel="0" collapsed="false">
      <c r="A58" s="65"/>
      <c r="B58" s="109"/>
      <c r="C58" s="124" t="s">
        <v>130</v>
      </c>
      <c r="D58" s="161" t="s">
        <v>131</v>
      </c>
      <c r="E58" s="162" t="s">
        <v>132</v>
      </c>
      <c r="F58" s="100" t="n">
        <f aca="false">([1]Benin!M57+'[1]Burkina Faso'!M57+[1]Ghana!M57+[1]Guinea!M57+[1]Senegal!M57+[1]Mali!M57+[1]Cotedivoire!M57+[1]Liberia!M57+[1]Togo!M57+[1]Nigeria!M57+[1]Niger!M57)/11</f>
        <v>0.249298332520447</v>
      </c>
      <c r="G58" s="163" t="n">
        <v>0.357142857142857</v>
      </c>
      <c r="H58" s="29" t="n">
        <f aca="false">((0.4/0.8)*F58)+((0.4/0.8)*F59)</f>
        <v>0.658139767818034</v>
      </c>
      <c r="I58" s="159"/>
    </row>
    <row r="59" customFormat="false" ht="21.4" hidden="false" customHeight="true" outlineLevel="0" collapsed="false">
      <c r="A59" s="65"/>
      <c r="B59" s="109"/>
      <c r="C59" s="124"/>
      <c r="D59" s="164" t="s">
        <v>133</v>
      </c>
      <c r="E59" s="165" t="s">
        <v>34</v>
      </c>
      <c r="F59" s="81" t="n">
        <f aca="false">([1]Benin!M58+'[1]Burkina Faso'!M58+[1]Ghana!M58+[1]Guinea!M58+[1]Senegal!M58+[1]Mali!M58+[1]Cotedivoire!M58+[1]Liberia!M58+[1]Togo!M58+[1]Nigeria!M58+[1]Niger!M58)/11</f>
        <v>1.06698120311562</v>
      </c>
      <c r="G59" s="166" t="n">
        <v>0.357142857142857</v>
      </c>
      <c r="H59" s="29"/>
      <c r="I59" s="159"/>
    </row>
    <row r="60" customFormat="false" ht="23.45" hidden="false" customHeight="true" outlineLevel="0" collapsed="false">
      <c r="B60" s="144" t="s">
        <v>134</v>
      </c>
      <c r="C60" s="144"/>
      <c r="D60" s="144"/>
      <c r="E60" s="167"/>
      <c r="F60" s="96"/>
      <c r="G60" s="168"/>
      <c r="H60" s="169"/>
      <c r="I60" s="29" t="n">
        <f aca="false">([1]Benin!P59+'[1]Burkina Faso'!P59+[1]Ghana!P59+[1]Guinea!P59+[1]Senegal!P59+[1]Mali!P59+[1]Cotedivoire!P59+[1]Liberia!P59+[1]Togo!P59+[1]Nigeria!P59+[1]Niger!P59)/11</f>
        <v>0.203714435243905</v>
      </c>
    </row>
    <row r="61" customFormat="false" ht="22.25" hidden="false" customHeight="true" outlineLevel="0" collapsed="false">
      <c r="B61" s="104" t="s">
        <v>135</v>
      </c>
      <c r="C61" s="104"/>
      <c r="D61" s="104"/>
      <c r="E61" s="170"/>
      <c r="F61" s="60"/>
      <c r="G61" s="107"/>
      <c r="H61" s="106"/>
      <c r="I61" s="29" t="n">
        <f aca="false">([1]Benin!P60+'[1]Burkina Faso'!P60+[1]Ghana!P60+[1]Guinea!P60+[1]Senegal!P60+[1]Mali!P60+[1]Cotedivoire!P60+[1]Liberia!P60+[1]Togo!P60+[1]Nigeria!P60+[1]Niger!P60)/11</f>
        <v>0.396570068426097</v>
      </c>
    </row>
    <row r="62" customFormat="false" ht="39" hidden="false" customHeight="true" outlineLevel="0" collapsed="false">
      <c r="A62" s="65" t="n">
        <v>16</v>
      </c>
      <c r="B62" s="109" t="s">
        <v>136</v>
      </c>
      <c r="C62" s="68" t="s">
        <v>137</v>
      </c>
      <c r="D62" s="68" t="s">
        <v>138</v>
      </c>
      <c r="E62" s="132" t="s">
        <v>139</v>
      </c>
      <c r="F62" s="70" t="n">
        <f aca="false">([1]Benin!M61+'[1]Burkina Faso'!M61+[1]Ghana!M61+[1]Guinea!M61+[1]Senegal!M61+[1]Mali!M61+[1]Cotedivoire!M61+[1]Liberia!M61+[1]Togo!M61+[1]Nigeria!M61+[1]Niger!M61)/11</f>
        <v>0.20072485653881</v>
      </c>
      <c r="G62" s="112" t="n">
        <v>0.892857142857143</v>
      </c>
      <c r="H62" s="73" t="n">
        <f aca="false">(0.9/0.9)*F62</f>
        <v>0.20072485653881</v>
      </c>
      <c r="I62" s="159" t="n">
        <f aca="false">([1]Benin!P61+'[1]Burkina Faso'!P61+[1]Ghana!P61+[1]Guinea!P61+[1]Senegal!P61+[1]Mali!P61+[1]Cotedivoire!P61+[1]Liberia!P61+[1]Togo!P61+[1]Nigeria!P61+[1]Niger!P61)/11</f>
        <v>0.396570068426097</v>
      </c>
    </row>
    <row r="63" customFormat="false" ht="58.25" hidden="false" customHeight="true" outlineLevel="0" collapsed="false">
      <c r="A63" s="65"/>
      <c r="B63" s="109"/>
      <c r="C63" s="98" t="s">
        <v>140</v>
      </c>
      <c r="D63" s="160" t="s">
        <v>141</v>
      </c>
      <c r="E63" s="171" t="s">
        <v>142</v>
      </c>
      <c r="F63" s="100" t="n">
        <f aca="false">([1]Benin!M62+'[1]Burkina Faso'!M62+[1]Ghana!M62+[1]Guinea!M62+[1]Senegal!M62+[1]Mali!M62+[1]Cotedivoire!M62+[1]Liberia!M62+[1]Togo!M62+[1]Nigeria!M62+[1]Niger!M62)/11</f>
        <v>0.420811384439894</v>
      </c>
      <c r="G63" s="112" t="n">
        <v>0.892857142857143</v>
      </c>
      <c r="H63" s="73" t="n">
        <f aca="false">(0.9/0.9)*F63</f>
        <v>0.420811384439894</v>
      </c>
      <c r="I63" s="159"/>
    </row>
    <row r="64" customFormat="false" ht="26.45" hidden="false" customHeight="true" outlineLevel="0" collapsed="false">
      <c r="A64" s="65"/>
      <c r="B64" s="109"/>
      <c r="C64" s="98" t="s">
        <v>143</v>
      </c>
      <c r="D64" s="98" t="s">
        <v>144</v>
      </c>
      <c r="E64" s="171" t="s">
        <v>34</v>
      </c>
      <c r="F64" s="100" t="n">
        <f aca="false">([1]Benin!M63+'[1]Burkina Faso'!M63+[1]Ghana!M63+[1]Guinea!M63+[1]Senegal!M63+[1]Mali!M63+[1]Cotedivoire!M63+[1]Liberia!M63+[1]Togo!M63+[1]Nigeria!M63+[1]Niger!M63)/11</f>
        <v>0.486278590122311</v>
      </c>
      <c r="G64" s="112" t="n">
        <v>0.892857142857143</v>
      </c>
      <c r="H64" s="73" t="n">
        <f aca="false">(0.9/0.9)*F64</f>
        <v>0.486278590122311</v>
      </c>
      <c r="I64" s="159"/>
    </row>
    <row r="65" customFormat="false" ht="24" hidden="false" customHeight="true" outlineLevel="0" collapsed="false">
      <c r="A65" s="65"/>
      <c r="B65" s="109"/>
      <c r="C65" s="79" t="s">
        <v>145</v>
      </c>
      <c r="D65" s="98" t="s">
        <v>146</v>
      </c>
      <c r="E65" s="171" t="s">
        <v>34</v>
      </c>
      <c r="F65" s="100" t="n">
        <f aca="false">([1]Benin!M64+'[1]Burkina Faso'!M64+[1]Ghana!M64+[1]Guinea!M64+[1]Senegal!M64+[1]Mali!M64+[1]Cotedivoire!M64+[1]Liberia!M64+[1]Togo!M64+[1]Nigeria!M64+[1]Niger!M64)/11</f>
        <v>1.06060606060606</v>
      </c>
      <c r="G65" s="163" t="n">
        <v>0.297619047619048</v>
      </c>
      <c r="H65" s="73" t="n">
        <f aca="false">((0.3/0.9)*F65)+((0.3/0.9)*F66)+((0.3/0.9)*F67)</f>
        <v>0.757575757575758</v>
      </c>
      <c r="I65" s="159"/>
    </row>
    <row r="66" customFormat="false" ht="22.5" hidden="false" customHeight="true" outlineLevel="0" collapsed="false">
      <c r="A66" s="65"/>
      <c r="B66" s="109"/>
      <c r="C66" s="79"/>
      <c r="D66" s="98" t="s">
        <v>147</v>
      </c>
      <c r="E66" s="171" t="s">
        <v>34</v>
      </c>
      <c r="F66" s="100" t="n">
        <f aca="false">([1]Benin!M65+'[1]Burkina Faso'!M65+[1]Ghana!M65+[1]Guinea!M65+[1]Senegal!M65+[1]Mali!M65+[1]Cotedivoire!M65+[1]Liberia!M65+[1]Togo!M65+[1]Nigeria!M65+[1]Niger!M65)/11</f>
        <v>1.03030303030303</v>
      </c>
      <c r="G66" s="172" t="n">
        <v>0.297619047619048</v>
      </c>
      <c r="H66" s="73"/>
      <c r="I66" s="159"/>
    </row>
    <row r="67" customFormat="false" ht="27.6" hidden="false" customHeight="true" outlineLevel="0" collapsed="false">
      <c r="A67" s="65"/>
      <c r="B67" s="109"/>
      <c r="C67" s="79"/>
      <c r="D67" s="79" t="s">
        <v>148</v>
      </c>
      <c r="E67" s="134" t="s">
        <v>34</v>
      </c>
      <c r="F67" s="81" t="n">
        <f aca="false">([1]Benin!M66+'[1]Burkina Faso'!M66+[1]Ghana!M66+[1]Guinea!M66+[1]Senegal!M66+[1]Mali!M66+[1]Cotedivoire!M66+[1]Liberia!M66+[1]Togo!M66+[1]Nigeria!M66+[1]Niger!M66)/11</f>
        <v>0.181818181818182</v>
      </c>
      <c r="G67" s="166" t="n">
        <v>0.297619047619048</v>
      </c>
      <c r="H67" s="73"/>
      <c r="I67" s="159"/>
    </row>
    <row r="68" customFormat="false" ht="27" hidden="false" customHeight="true" outlineLevel="0" collapsed="false">
      <c r="B68" s="146" t="s">
        <v>149</v>
      </c>
      <c r="C68" s="146"/>
      <c r="D68" s="146"/>
      <c r="E68" s="173"/>
      <c r="F68" s="96"/>
      <c r="G68" s="107"/>
      <c r="H68" s="106"/>
      <c r="I68" s="29" t="n">
        <f aca="false">([1]Benin!P67+'[1]Burkina Faso'!P67+[1]Ghana!P67+[1]Guinea!P67+[1]Senegal!P67+[1]Mali!P67+[1]Cotedivoire!P67+[1]Liberia!P67+[1]Togo!P67+[1]Nigeria!P67+[1]Niger!P67)/11</f>
        <v>0.010858802061713</v>
      </c>
    </row>
    <row r="69" customFormat="false" ht="53.55" hidden="false" customHeight="false" outlineLevel="0" collapsed="false">
      <c r="A69" s="174" t="n">
        <v>17</v>
      </c>
      <c r="B69" s="138" t="s">
        <v>150</v>
      </c>
      <c r="C69" s="138" t="s">
        <v>151</v>
      </c>
      <c r="D69" s="138" t="s">
        <v>152</v>
      </c>
      <c r="E69" s="175" t="s">
        <v>153</v>
      </c>
      <c r="F69" s="29" t="n">
        <f aca="false">([1]Benin!M68+'[1]Burkina Faso'!M68+[1]Ghana!M68+[1]Guinea!M68+[1]Senegal!M68+[1]Mali!M68+[1]Cotedivoire!M68+[1]Liberia!M68+[1]Togo!M68+[1]Nigeria!M68+[1]Niger!M68)/11</f>
        <v>-0.00334574339283242</v>
      </c>
      <c r="G69" s="112" t="n">
        <v>3.57142857142857</v>
      </c>
      <c r="H69" s="60" t="n">
        <f aca="false">(3.6/3.6)*F69</f>
        <v>-0.00334574339283242</v>
      </c>
      <c r="I69" s="29" t="n">
        <f aca="false">([1]Benin!P68+'[1]Burkina Faso'!P68+[1]Ghana!P68+[1]Guinea!P68+[1]Senegal!P68+[1]Mali!P68+[1]Cotedivoire!P68+[1]Liberia!P68+[1]Togo!P68+[1]Nigeria!P68+[1]Niger!P68)/11</f>
        <v>0.010858802061713</v>
      </c>
    </row>
    <row r="70" customFormat="false" ht="22.25" hidden="false" customHeight="true" outlineLevel="0" collapsed="false">
      <c r="B70" s="176" t="s">
        <v>154</v>
      </c>
      <c r="C70" s="176"/>
      <c r="D70" s="176"/>
      <c r="E70" s="177"/>
      <c r="F70" s="70"/>
      <c r="G70" s="137"/>
      <c r="H70" s="60"/>
      <c r="I70" s="29" t="n">
        <f aca="false">([1]Benin!P69+'[1]Burkina Faso'!P69+[1]Ghana!P69+[1]Guinea!P69+[1]Senegal!P69+[1]Mali!P69+[1]Cotedivoire!P69+[1]Liberia!P69+[1]Togo!P69+[1]Nigeria!P69+[1]Niger!P69)/11</f>
        <v>0.545454545454545</v>
      </c>
    </row>
    <row r="71" customFormat="false" ht="20.45" hidden="false" customHeight="true" outlineLevel="0" collapsed="false">
      <c r="B71" s="104" t="s">
        <v>155</v>
      </c>
      <c r="C71" s="104"/>
      <c r="D71" s="104"/>
      <c r="E71" s="155"/>
      <c r="F71" s="70"/>
      <c r="G71" s="137"/>
      <c r="H71" s="60"/>
      <c r="I71" s="29" t="n">
        <f aca="false">([1]Benin!P70+'[1]Burkina Faso'!P70+[1]Ghana!P70+[1]Guinea!P70+[1]Senegal!P70+[1]Mali!P70+[1]Cotedivoire!P70+[1]Liberia!P70+[1]Togo!P70+[1]Nigeria!P70+[1]Niger!P70)/11</f>
        <v>0.272727272727273</v>
      </c>
    </row>
    <row r="72" customFormat="false" ht="52.25" hidden="false" customHeight="true" outlineLevel="0" collapsed="false">
      <c r="A72" s="174" t="n">
        <v>18</v>
      </c>
      <c r="B72" s="138" t="s">
        <v>156</v>
      </c>
      <c r="C72" s="153" t="s">
        <v>157</v>
      </c>
      <c r="D72" s="153" t="s">
        <v>158</v>
      </c>
      <c r="E72" s="178" t="s">
        <v>159</v>
      </c>
      <c r="F72" s="29" t="n">
        <f aca="false">([1]Benin!M71+'[1]Burkina Faso'!M71+[1]Ghana!M71+[1]Guinea!M71+[1]Senegal!M71+[1]Mali!M71+[1]Cotedivoire!M71+[1]Liberia!M71+[1]Togo!M71+[1]Nigeria!M71+[1]Niger!M71)/11</f>
        <v>-15.7121212121212</v>
      </c>
      <c r="G72" s="112" t="n">
        <v>3.57142857142857</v>
      </c>
      <c r="H72" s="60" t="n">
        <f aca="false">(3.6/3.6)*F72</f>
        <v>-15.7121212121212</v>
      </c>
      <c r="I72" s="29" t="n">
        <f aca="false">([1]Benin!P71+'[1]Burkina Faso'!P71+[1]Ghana!P71+[1]Guinea!P71+[1]Senegal!P71+[1]Mali!P71+[1]Cotedivoire!P71+[1]Liberia!P71+[1]Togo!P71+[1]Nigeria!P71+[1]Niger!P71)/11</f>
        <v>0.272727272727273</v>
      </c>
    </row>
    <row r="73" customFormat="false" ht="20.45" hidden="false" customHeight="true" outlineLevel="0" collapsed="false">
      <c r="B73" s="135" t="s">
        <v>160</v>
      </c>
      <c r="C73" s="135"/>
      <c r="D73" s="135"/>
      <c r="E73" s="179"/>
      <c r="F73" s="70"/>
      <c r="G73" s="137"/>
      <c r="H73" s="60"/>
      <c r="I73" s="29" t="n">
        <f aca="false">([1]Benin!P72+'[1]Burkina Faso'!P72+[1]Ghana!P72+[1]Guinea!P72+[1]Senegal!P72+[1]Mali!P72+[1]Cotedivoire!P72+[1]Liberia!P72+[1]Togo!P72+[1]Nigeria!P72+[1]Niger!P72)/11</f>
        <v>0.545454545454545</v>
      </c>
    </row>
    <row r="74" customFormat="false" ht="45" hidden="false" customHeight="true" outlineLevel="0" collapsed="false">
      <c r="A74" s="174" t="n">
        <v>19</v>
      </c>
      <c r="B74" s="180" t="s">
        <v>161</v>
      </c>
      <c r="C74" s="181" t="s">
        <v>162</v>
      </c>
      <c r="D74" s="182" t="s">
        <v>163</v>
      </c>
      <c r="E74" s="183" t="s">
        <v>34</v>
      </c>
      <c r="F74" s="70" t="n">
        <f aca="false">([1]Benin!M73+'[1]Burkina Faso'!M73+[1]Ghana!M73+[1]Guinea!M73+[1]Senegal!M73+[1]Mali!M73+[1]Cotedivoire!M73+[1]Liberia!M73+[1]Togo!M73+[1]Nigeria!M73+[1]Niger!M73)/11</f>
        <v>0.48018648018648</v>
      </c>
      <c r="G74" s="112" t="n">
        <v>3.57142857142857</v>
      </c>
      <c r="H74" s="60" t="n">
        <f aca="false">(3.6/3.6)*F74</f>
        <v>0.48018648018648</v>
      </c>
      <c r="I74" s="29" t="n">
        <f aca="false">([1]Benin!P73+'[1]Burkina Faso'!P73+[1]Ghana!P73+[1]Guinea!P73+[1]Senegal!P73+[1]Mali!P73+[1]Cotedivoire!P73+[1]Liberia!P73+[1]Togo!P73+[1]Nigeria!P73+[1]Niger!P73)/11</f>
        <v>0.545454545454545</v>
      </c>
    </row>
    <row r="75" customFormat="false" ht="30.6" hidden="false" customHeight="true" outlineLevel="0" collapsed="false">
      <c r="B75" s="104" t="s">
        <v>164</v>
      </c>
      <c r="C75" s="104"/>
      <c r="D75" s="104"/>
      <c r="E75" s="155"/>
      <c r="F75" s="70"/>
      <c r="G75" s="137"/>
      <c r="H75" s="60"/>
      <c r="I75" s="29" t="n">
        <f aca="false">([1]Benin!P74+'[1]Burkina Faso'!P74+[1]Ghana!P74+[1]Guinea!P74+[1]Senegal!P74+[1]Mali!P74+[1]Cotedivoire!P74+[1]Liberia!P74+[1]Togo!P74+[1]Nigeria!P74+[1]Niger!P74)/11</f>
        <v>0.818181818181818</v>
      </c>
      <c r="K75" s="117"/>
    </row>
    <row r="76" customFormat="false" ht="29.45" hidden="false" customHeight="true" outlineLevel="0" collapsed="false">
      <c r="A76" s="174" t="n">
        <v>20</v>
      </c>
      <c r="B76" s="180" t="s">
        <v>165</v>
      </c>
      <c r="C76" s="153" t="s">
        <v>166</v>
      </c>
      <c r="D76" s="181" t="s">
        <v>167</v>
      </c>
      <c r="E76" s="184" t="s">
        <v>34</v>
      </c>
      <c r="F76" s="70" t="n">
        <f aca="false">([1]Benin!M75+'[1]Burkina Faso'!M75+[1]Ghana!M75+[1]Guinea!M75+[1]Senegal!M75+[1]Mali!M75+[1]Cotedivoire!M75+[1]Liberia!M75+[1]Togo!M75+[1]Nigeria!M75+[1]Niger!M75)/11</f>
        <v>0.818181818181818</v>
      </c>
      <c r="G76" s="112" t="n">
        <v>3.57142857142857</v>
      </c>
      <c r="H76" s="60" t="n">
        <f aca="false">(3.6/3.6)*F76</f>
        <v>0.818181818181818</v>
      </c>
      <c r="I76" s="29" t="n">
        <f aca="false">([1]Benin!P75+'[1]Burkina Faso'!P75+[1]Ghana!P75+[1]Guinea!P75+[1]Senegal!P75+[1]Mali!P75+[1]Cotedivoire!P75+[1]Liberia!P75+[1]Togo!P75+[1]Nigeria!P75+[1]Niger!P75)/11</f>
        <v>0.818181818181818</v>
      </c>
      <c r="K76" s="117"/>
    </row>
    <row r="77" customFormat="false" ht="20.45" hidden="false" customHeight="true" outlineLevel="0" collapsed="false">
      <c r="B77" s="185" t="s">
        <v>168</v>
      </c>
      <c r="C77" s="185"/>
      <c r="D77" s="185"/>
      <c r="E77" s="186"/>
      <c r="F77" s="70"/>
      <c r="G77" s="137"/>
      <c r="H77" s="60"/>
      <c r="I77" s="29" t="n">
        <f aca="false">([1]Benin!P76+'[1]Burkina Faso'!P76+[1]Ghana!P76+[1]Guinea!P76+[1]Senegal!P76+[1]Mali!P76+[1]Cotedivoire!P76+[1]Liberia!P76+[1]Togo!P76+[1]Nigeria!P76+[1]Niger!P76)/11</f>
        <v>0.0811688311688312</v>
      </c>
    </row>
    <row r="78" customFormat="false" ht="20.45" hidden="false" customHeight="true" outlineLevel="0" collapsed="false">
      <c r="B78" s="104" t="s">
        <v>169</v>
      </c>
      <c r="C78" s="104"/>
      <c r="D78" s="104"/>
      <c r="E78" s="155"/>
      <c r="F78" s="60"/>
      <c r="G78" s="137"/>
      <c r="H78" s="60"/>
      <c r="I78" s="29" t="n">
        <f aca="false">([1]Benin!P77+'[1]Burkina Faso'!P77+[1]Ghana!P77+[1]Guinea!P77+[1]Senegal!P77+[1]Mali!P77+[1]Cotedivoire!P77+[1]Liberia!P77+[1]Togo!P77+[1]Nigeria!P77+[1]Niger!P77)/11</f>
        <v>0.0811688311688312</v>
      </c>
    </row>
    <row r="79" customFormat="false" ht="26.75" hidden="false" customHeight="false" outlineLevel="0" collapsed="false">
      <c r="A79" s="174" t="n">
        <v>21</v>
      </c>
      <c r="B79" s="180" t="s">
        <v>170</v>
      </c>
      <c r="C79" s="187" t="s">
        <v>171</v>
      </c>
      <c r="D79" s="187" t="s">
        <v>172</v>
      </c>
      <c r="E79" s="188" t="s">
        <v>34</v>
      </c>
      <c r="F79" s="29" t="n">
        <f aca="false">([1]Benin!M78+'[1]Burkina Faso'!M78+[1]Ghana!M78+[1]Guinea!M78+[1]Senegal!M78+[1]Mali!M78+[1]Cotedivoire!M78+[1]Liberia!M78+[1]Togo!M78+[1]Nigeria!M78+[1]Niger!M78)/11</f>
        <v>0.0811688311688312</v>
      </c>
      <c r="G79" s="112" t="n">
        <v>3.57142857142857</v>
      </c>
      <c r="H79" s="60" t="n">
        <f aca="false">(3.6/3.6)*F79</f>
        <v>0.0811688311688312</v>
      </c>
      <c r="I79" s="29" t="n">
        <f aca="false">([1]Benin!P78+'[1]Burkina Faso'!P78+[1]Ghana!P78+[1]Guinea!P78+[1]Senegal!P78+[1]Mali!P78+[1]Cotedivoire!P78+[1]Liberia!P78+[1]Togo!P78+[1]Nigeria!P78+[1]Niger!P78)/11</f>
        <v>0.0811688311688312</v>
      </c>
    </row>
    <row r="80" customFormat="false" ht="21.6" hidden="false" customHeight="true" outlineLevel="0" collapsed="false">
      <c r="B80" s="189" t="s">
        <v>173</v>
      </c>
      <c r="C80" s="189"/>
      <c r="D80" s="189"/>
      <c r="E80" s="186"/>
      <c r="F80" s="131"/>
      <c r="G80" s="137"/>
      <c r="H80" s="60"/>
      <c r="I80" s="29" t="n">
        <f aca="false">([1]Benin!P79+'[1]Burkina Faso'!P79+[1]Ghana!P79+[1]Guinea!P79+[1]Senegal!P79+[1]Mali!P79+[1]Cotedivoire!P79+[1]Liberia!P79+[1]Togo!P79+[1]Nigeria!P79+[1]Niger!P79)/11</f>
        <v>0.386571027730994</v>
      </c>
    </row>
    <row r="81" customFormat="false" ht="20.45" hidden="false" customHeight="true" outlineLevel="0" collapsed="false">
      <c r="B81" s="146" t="s">
        <v>174</v>
      </c>
      <c r="C81" s="146"/>
      <c r="D81" s="146"/>
      <c r="E81" s="190"/>
      <c r="F81" s="106"/>
      <c r="G81" s="137"/>
      <c r="H81" s="60"/>
      <c r="I81" s="29" t="n">
        <f aca="false">([1]Benin!P80+'[1]Burkina Faso'!P80+[1]Ghana!P80+[1]Guinea!P80+[1]Senegal!P80+[1]Mali!P80+[1]Cotedivoire!P80+[1]Liberia!P80+[1]Togo!P80+[1]Nigeria!P80+[1]Niger!P80)/11</f>
        <v>0.335341662067929</v>
      </c>
      <c r="K81" s="117"/>
    </row>
    <row r="82" customFormat="false" ht="44.95" hidden="false" customHeight="true" outlineLevel="0" collapsed="false">
      <c r="A82" s="65"/>
      <c r="B82" s="191" t="s">
        <v>175</v>
      </c>
      <c r="C82" s="68" t="s">
        <v>176</v>
      </c>
      <c r="D82" s="156" t="s">
        <v>177</v>
      </c>
      <c r="E82" s="192" t="s">
        <v>178</v>
      </c>
      <c r="F82" s="70" t="n">
        <f aca="false">([1]Benin!M81+'[1]Burkina Faso'!M81+[1]Ghana!M81+[1]Guinea!M81+[1]Senegal!M81+[1]Mali!M81+[1]Cotedivoire!M81+[1]Liberia!M81+[1]Togo!M81+[1]Nigeria!M81+[1]Niger!M81)/11</f>
        <v>0.105454545454545</v>
      </c>
      <c r="G82" s="119" t="n">
        <v>1.78571428571429</v>
      </c>
      <c r="H82" s="193" t="n">
        <f aca="false">(1.8/1.8)*F82</f>
        <v>0.105454545454545</v>
      </c>
      <c r="I82" s="73" t="n">
        <f aca="false">([1]Benin!P81+'[1]Burkina Faso'!P81+[1]Ghana!P81+[1]Guinea!P81+[1]Senegal!P81+[1]Mali!P81+[1]Cotedivoire!P81+[1]Liberia!P81+[1]Togo!P81+[1]Nigeria!P81+[1]Niger!P81)/11</f>
        <v>0.326418910899997</v>
      </c>
      <c r="K82" s="117"/>
    </row>
    <row r="83" customFormat="false" ht="39.6" hidden="false" customHeight="true" outlineLevel="0" collapsed="false">
      <c r="A83" s="65"/>
      <c r="B83" s="191"/>
      <c r="C83" s="79" t="s">
        <v>179</v>
      </c>
      <c r="D83" s="124" t="s">
        <v>180</v>
      </c>
      <c r="E83" s="194" t="s">
        <v>181</v>
      </c>
      <c r="F83" s="195" t="n">
        <f aca="false">([1]Benin!M82+'[1]Burkina Faso'!M82+[1]Ghana!M82+[1]Guinea!M82+[1]Senegal!M82+[1]Mali!M82+[1]Cotedivoire!M82+[1]Liberia!M82+[1]Togo!M82+[1]Nigeria!M82+[1]Niger!M82)/11</f>
        <v>0.547383276345448</v>
      </c>
      <c r="G83" s="119" t="n">
        <v>1.78571428571429</v>
      </c>
      <c r="H83" s="193" t="n">
        <f aca="false">(1.8/1.8)*F83</f>
        <v>0.547383276345448</v>
      </c>
      <c r="I83" s="73"/>
      <c r="K83" s="117"/>
    </row>
    <row r="84" customFormat="false" ht="60" hidden="false" customHeight="true" outlineLevel="0" collapsed="false">
      <c r="A84" s="65"/>
      <c r="B84" s="109" t="s">
        <v>182</v>
      </c>
      <c r="C84" s="196" t="s">
        <v>183</v>
      </c>
      <c r="D84" s="68" t="s">
        <v>184</v>
      </c>
      <c r="E84" s="192" t="s">
        <v>185</v>
      </c>
      <c r="F84" s="70" t="n">
        <f aca="false">([1]Benin!M83+'[1]Burkina Faso'!M83+[1]Ghana!M83+[1]Guinea!M83+[1]Senegal!M83+[1]Mali!M83+[1]Cotedivoire!M83+[1]Liberia!M83+[1]Togo!M83+[1]Nigeria!M83+[1]Niger!M83)/11</f>
        <v>0.803988136710104</v>
      </c>
      <c r="G84" s="112" t="n">
        <v>1.19047619047619</v>
      </c>
      <c r="H84" s="73" t="n">
        <f aca="false">(1.2/1.2)*F84</f>
        <v>0.803988136710104</v>
      </c>
      <c r="I84" s="197" t="n">
        <f aca="false">([1]Benin!P83+'[1]Burkina Faso'!P83+[1]Ghana!P83+[1]Guinea!P83+[1]Senegal!P83+[1]Mali!P83+[1]Cotedivoire!P83+[1]Liberia!P83+[1]Togo!P83+[1]Nigeria!P83+[1]Niger!P83)/11</f>
        <v>0.344264413235862</v>
      </c>
    </row>
    <row r="85" customFormat="false" ht="45" hidden="false" customHeight="true" outlineLevel="0" collapsed="false">
      <c r="A85" s="65"/>
      <c r="B85" s="109"/>
      <c r="C85" s="198" t="s">
        <v>186</v>
      </c>
      <c r="D85" s="160" t="s">
        <v>187</v>
      </c>
      <c r="E85" s="199" t="s">
        <v>188</v>
      </c>
      <c r="F85" s="100" t="n">
        <f aca="false">([1]Benin!M84+'[1]Burkina Faso'!M84+[1]Ghana!M84+[1]Guinea!M84+[1]Senegal!M84+[1]Mali!M84+[1]Cotedivoire!M84+[1]Liberia!M84+[1]Togo!M84+[1]Nigeria!M84+[1]Niger!M84)/11</f>
        <v>0.178149957264032</v>
      </c>
      <c r="G85" s="200" t="n">
        <v>1.19047619047619</v>
      </c>
      <c r="H85" s="108" t="n">
        <f aca="false">(1.2/1.2)*F85</f>
        <v>0.178149957264032</v>
      </c>
      <c r="I85" s="197"/>
    </row>
    <row r="86" customFormat="false" ht="38.45" hidden="false" customHeight="true" outlineLevel="0" collapsed="false">
      <c r="A86" s="65"/>
      <c r="B86" s="109"/>
      <c r="C86" s="201" t="s">
        <v>189</v>
      </c>
      <c r="D86" s="124" t="s">
        <v>190</v>
      </c>
      <c r="E86" s="194" t="s">
        <v>191</v>
      </c>
      <c r="F86" s="81" t="n">
        <f aca="false">([1]Benin!M85+'[1]Burkina Faso'!M85+[1]Ghana!M85+[1]Guinea!M85+[1]Senegal!M85+[1]Mali!M85+[1]Cotedivoire!M85+[1]Liberia!M85+[1]Togo!M85+[1]Nigeria!M85+[1]Niger!M85)/11</f>
        <v>0.179655827662207</v>
      </c>
      <c r="G86" s="112" t="n">
        <v>1.19047619047619</v>
      </c>
      <c r="H86" s="73" t="n">
        <f aca="false">(1.2/1.2)*F86</f>
        <v>0.179655827662207</v>
      </c>
      <c r="I86" s="197"/>
    </row>
    <row r="87" customFormat="false" ht="20.45" hidden="false" customHeight="true" outlineLevel="0" collapsed="false">
      <c r="B87" s="104" t="s">
        <v>192</v>
      </c>
      <c r="C87" s="104"/>
      <c r="D87" s="104"/>
      <c r="E87" s="105"/>
      <c r="F87" s="106"/>
      <c r="G87" s="107"/>
      <c r="H87" s="106"/>
      <c r="I87" s="29" t="n">
        <f aca="false">([1]Benin!P86+'[1]Burkina Faso'!P86+[1]Ghana!P86+[1]Guinea!P86+[1]Senegal!P86+[1]Mali!P86+[1]Cotedivoire!P86+[1]Liberia!P86+[1]Togo!P86+[1]Nigeria!P86+[1]Niger!P86)/11</f>
        <v>0.489029759057125</v>
      </c>
    </row>
    <row r="88" customFormat="false" ht="27.6" hidden="false" customHeight="true" outlineLevel="0" collapsed="false">
      <c r="A88" s="65" t="n">
        <v>24</v>
      </c>
      <c r="B88" s="202" t="s">
        <v>193</v>
      </c>
      <c r="C88" s="67" t="s">
        <v>194</v>
      </c>
      <c r="D88" s="110" t="s">
        <v>195</v>
      </c>
      <c r="E88" s="203" t="s">
        <v>196</v>
      </c>
      <c r="F88" s="70" t="n">
        <f aca="false">([1]Benin!M87+'[1]Burkina Faso'!M87+[1]Ghana!M87+[1]Guinea!M87+[1]Senegal!M87+[1]Mali!M87+[1]Cotedivoire!M87+[1]Liberia!M87+[1]Togo!M87+[1]Nigeria!M87+[1]Niger!M87)/11</f>
        <v>-0.865237691180852</v>
      </c>
      <c r="G88" s="112" t="n">
        <v>1.19047619047619</v>
      </c>
      <c r="H88" s="73" t="n">
        <f aca="false">(1.2/1.2)*F88</f>
        <v>-0.865237691180852</v>
      </c>
      <c r="I88" s="197" t="n">
        <f aca="false">([1]Benin!P87+'[1]Burkina Faso'!P87+[1]Ghana!P87+[1]Guinea!P87+[1]Senegal!P87+[1]Mali!P87+[1]Cotedivoire!P87+[1]Liberia!P87+[1]Togo!P87+[1]Nigeria!P87+[1]Niger!P87)/11</f>
        <v>0.489029759057125</v>
      </c>
    </row>
    <row r="89" customFormat="false" ht="25.8" hidden="false" customHeight="true" outlineLevel="0" collapsed="false">
      <c r="A89" s="65"/>
      <c r="B89" s="202"/>
      <c r="C89" s="204" t="s">
        <v>197</v>
      </c>
      <c r="D89" s="113" t="s">
        <v>198</v>
      </c>
      <c r="E89" s="205" t="s">
        <v>199</v>
      </c>
      <c r="F89" s="100" t="n">
        <f aca="false">([1]Benin!M88+'[1]Burkina Faso'!M88+[1]Ghana!M88+[1]Guinea!M88+[1]Senegal!M88+[1]Mali!M88+[1]Cotedivoire!M88+[1]Liberia!M88+[1]Togo!M88+[1]Nigeria!M88+[1]Niger!M88)/11</f>
        <v>0.147017036132877</v>
      </c>
      <c r="G89" s="163" t="n">
        <v>0.396825396825397</v>
      </c>
      <c r="H89" s="29" t="n">
        <f aca="false">((0.4/1.2)*F89)+((0.4/1.2)*F90)+((0.4/1.2)*F91)</f>
        <v>0.102779796302988</v>
      </c>
      <c r="I89" s="197"/>
    </row>
    <row r="90" customFormat="false" ht="25.25" hidden="false" customHeight="true" outlineLevel="0" collapsed="false">
      <c r="A90" s="65"/>
      <c r="B90" s="202"/>
      <c r="C90" s="204"/>
      <c r="D90" s="113" t="s">
        <v>200</v>
      </c>
      <c r="E90" s="205" t="s">
        <v>201</v>
      </c>
      <c r="F90" s="100" t="n">
        <f aca="false">([1]Benin!M89+'[1]Burkina Faso'!M89+[1]Ghana!M89+[1]Guinea!M89+[1]Senegal!M89+[1]Mali!M89+[1]Cotedivoire!M89+[1]Liberia!M89+[1]Togo!M89+[1]Nigeria!M89+[1]Niger!M89)/11</f>
        <v>0.100661790316962</v>
      </c>
      <c r="G90" s="172" t="n">
        <v>0.396825396825397</v>
      </c>
      <c r="H90" s="29"/>
      <c r="I90" s="197"/>
    </row>
    <row r="91" customFormat="false" ht="26.45" hidden="false" customHeight="true" outlineLevel="0" collapsed="false">
      <c r="A91" s="65"/>
      <c r="B91" s="202"/>
      <c r="C91" s="204"/>
      <c r="D91" s="113" t="s">
        <v>202</v>
      </c>
      <c r="E91" s="205" t="s">
        <v>203</v>
      </c>
      <c r="F91" s="100" t="n">
        <f aca="false">([1]Benin!M90+'[1]Burkina Faso'!M90+[1]Ghana!M90+[1]Guinea!M90+[1]Senegal!M90+[1]Mali!M90+[1]Cotedivoire!M90+[1]Liberia!M90+[1]Togo!M90+[1]Nigeria!M90+[1]Niger!M90)/11</f>
        <v>0.0606605624591236</v>
      </c>
      <c r="G91" s="166" t="n">
        <v>0.396825396825397</v>
      </c>
      <c r="H91" s="29"/>
      <c r="I91" s="197"/>
    </row>
    <row r="92" customFormat="false" ht="40.8" hidden="false" customHeight="true" outlineLevel="0" collapsed="false">
      <c r="A92" s="65"/>
      <c r="B92" s="202"/>
      <c r="C92" s="78" t="s">
        <v>204</v>
      </c>
      <c r="D92" s="115" t="s">
        <v>205</v>
      </c>
      <c r="E92" s="206" t="s">
        <v>34</v>
      </c>
      <c r="F92" s="81" t="n">
        <f aca="false">([1]Benin!M91+'[1]Burkina Faso'!M91+[1]Ghana!M91+[1]Guinea!M91+[1]Senegal!M91+[1]Mali!M91+[1]Cotedivoire!M91+[1]Liberia!M91+[1]Togo!M91+[1]Nigeria!M91+[1]Niger!M91)/11</f>
        <v>0.798160173160174</v>
      </c>
      <c r="G92" s="112" t="n">
        <v>1.19047619047619</v>
      </c>
      <c r="H92" s="73" t="n">
        <f aca="false">(1.2/1.2)*F92</f>
        <v>0.798160173160174</v>
      </c>
      <c r="I92" s="197"/>
    </row>
    <row r="93" customFormat="false" ht="26.65" hidden="false" customHeight="true" outlineLevel="0" collapsed="false">
      <c r="B93" s="207" t="s">
        <v>206</v>
      </c>
      <c r="C93" s="207"/>
      <c r="D93" s="207"/>
      <c r="E93" s="145"/>
      <c r="F93" s="96"/>
      <c r="G93" s="107"/>
      <c r="H93" s="106"/>
      <c r="I93" s="29" t="n">
        <f aca="false">([1]Benin!P92+'[1]Burkina Faso'!P92+[1]Ghana!P92+[1]Guinea!P92+[1]Senegal!P92+[1]Mali!P92+[1]Cotedivoire!P92+[1]Liberia!P92+[1]Togo!P92+[1]Nigeria!P92+[1]Niger!P92)/11</f>
        <v>0.245844918106153</v>
      </c>
    </row>
    <row r="94" customFormat="false" ht="20.45" hidden="false" customHeight="true" outlineLevel="0" collapsed="false">
      <c r="B94" s="146" t="s">
        <v>207</v>
      </c>
      <c r="C94" s="146"/>
      <c r="D94" s="146"/>
      <c r="E94" s="208"/>
      <c r="F94" s="60"/>
      <c r="G94" s="137"/>
      <c r="H94" s="60"/>
      <c r="I94" s="29" t="n">
        <f aca="false">([1]Benin!P93+'[1]Burkina Faso'!P93+[1]Ghana!P93+[1]Guinea!P93+[1]Senegal!P93+[1]Mali!P93+[1]Cotedivoire!P93+[1]Liberia!P93+[1]Togo!P93+[1]Nigeria!P93+[1]Niger!P93)/11</f>
        <v>0.427787980818284</v>
      </c>
    </row>
    <row r="95" customFormat="false" ht="34.8" hidden="false" customHeight="true" outlineLevel="0" collapsed="false">
      <c r="A95" s="65" t="n">
        <v>25</v>
      </c>
      <c r="B95" s="109" t="s">
        <v>208</v>
      </c>
      <c r="C95" s="138" t="s">
        <v>209</v>
      </c>
      <c r="D95" s="68" t="s">
        <v>210</v>
      </c>
      <c r="E95" s="209" t="s">
        <v>211</v>
      </c>
      <c r="F95" s="70" t="n">
        <f aca="false">([1]Benin!M94+'[1]Burkina Faso'!M94+[1]Ghana!M94+[1]Guinea!M94+[1]Senegal!M94+[1]Mali!M94+[1]Cotedivoire!M94+[1]Liberia!M94+[1]Togo!M94+[1]Nigeria!M94+[1]Niger!M94)/11</f>
        <v>0.643939393939394</v>
      </c>
      <c r="G95" s="163" t="n">
        <v>1.19047619047619</v>
      </c>
      <c r="H95" s="73" t="n">
        <f aca="false">((1.2/3.6)*F95)+((1.2/3.6)*F96)+((1.2/3.6)*(F97))</f>
        <v>0.446885203040506</v>
      </c>
      <c r="I95" s="197" t="n">
        <f aca="false">([1]Benin!P94+'[1]Burkina Faso'!P94+[1]Ghana!P94+[1]Guinea!P94+[1]Senegal!P94+[1]Mali!P94+[1]Cotedivoire!P94+[1]Liberia!P94+[1]Togo!P94+[1]Nigeria!P94+[1]Niger!P94)/11</f>
        <v>0.427787980818284</v>
      </c>
    </row>
    <row r="96" customFormat="false" ht="39.6" hidden="false" customHeight="true" outlineLevel="0" collapsed="false">
      <c r="A96" s="65"/>
      <c r="B96" s="109"/>
      <c r="C96" s="138"/>
      <c r="D96" s="160" t="s">
        <v>212</v>
      </c>
      <c r="E96" s="210" t="s">
        <v>213</v>
      </c>
      <c r="F96" s="100" t="n">
        <f aca="false">([1]Benin!M95+'[1]Burkina Faso'!M95+[1]Ghana!M95+[1]Guinea!M95+[1]Senegal!M95+[1]Mali!M95+[1]Cotedivoire!M95+[1]Liberia!M95+[1]Togo!M95+[1]Nigeria!M95+[1]Niger!M95)/11</f>
        <v>0.0906556091215183</v>
      </c>
      <c r="G96" s="172" t="n">
        <v>1.19047619047619</v>
      </c>
      <c r="H96" s="73"/>
      <c r="I96" s="197"/>
    </row>
    <row r="97" customFormat="false" ht="41.45" hidden="false" customHeight="true" outlineLevel="0" collapsed="false">
      <c r="A97" s="65"/>
      <c r="B97" s="109"/>
      <c r="C97" s="138"/>
      <c r="D97" s="79" t="s">
        <v>214</v>
      </c>
      <c r="E97" s="211" t="s">
        <v>34</v>
      </c>
      <c r="F97" s="81" t="n">
        <f aca="false">([1]Benin!M96+'[1]Burkina Faso'!M96+[1]Ghana!M96+[1]Guinea!M96+[1]Senegal!M96+[1]Mali!M96+[1]Cotedivoire!M96+[1]Liberia!M96+[1]Togo!M96+[1]Nigeria!M96+[1]Niger!M96)/11</f>
        <v>0.606060606060606</v>
      </c>
      <c r="G97" s="166" t="n">
        <v>1.19047619047619</v>
      </c>
      <c r="H97" s="73"/>
      <c r="I97" s="197"/>
    </row>
    <row r="98" customFormat="false" ht="18" hidden="false" customHeight="true" outlineLevel="0" collapsed="false">
      <c r="B98" s="212" t="s">
        <v>215</v>
      </c>
      <c r="C98" s="212"/>
      <c r="D98" s="212"/>
      <c r="E98" s="213"/>
      <c r="F98" s="96"/>
      <c r="G98" s="107"/>
      <c r="H98" s="106"/>
      <c r="I98" s="29" t="n">
        <f aca="false">([1]Benin!P97+'[1]Burkina Faso'!P97+[1]Ghana!P97+[1]Guinea!P97+[1]Senegal!P97+[1]Mali!P97+[1]Cotedivoire!P97+[1]Liberia!P97+[1]Togo!P97+[1]Nigeria!P97+[1]Niger!P97)/11</f>
        <v>0.185197230535443</v>
      </c>
    </row>
    <row r="99" customFormat="false" ht="29.45" hidden="false" customHeight="true" outlineLevel="0" collapsed="false">
      <c r="A99" s="65" t="n">
        <v>26</v>
      </c>
      <c r="B99" s="85" t="s">
        <v>216</v>
      </c>
      <c r="C99" s="85" t="s">
        <v>217</v>
      </c>
      <c r="D99" s="138" t="s">
        <v>218</v>
      </c>
      <c r="E99" s="214" t="s">
        <v>34</v>
      </c>
      <c r="F99" s="29" t="n">
        <f aca="false">([1]Benin!M98+'[1]Burkina Faso'!M98+[1]Ghana!M98+[1]Guinea!M98+[1]Senegal!M98+[1]Mali!M98+[1]Cotedivoire!M98+[1]Liberia!M98+[1]Togo!M98+[1]Nigeria!M98+[1]Niger!M98)/11</f>
        <v>0.956666666666666</v>
      </c>
      <c r="G99" s="215" t="n">
        <v>3.57142857142857</v>
      </c>
      <c r="H99" s="29" t="n">
        <f aca="false">(3.6/3.6)*F99</f>
        <v>0.956666666666666</v>
      </c>
      <c r="I99" s="29" t="n">
        <f aca="false">([1]Benin!P98+'[1]Burkina Faso'!P98+[1]Ghana!P98+[1]Guinea!P98+[1]Senegal!P98+[1]Mali!P98+[1]Cotedivoire!P98+[1]Liberia!P98+[1]Togo!P98+[1]Nigeria!P98+[1]Niger!P98)/11</f>
        <v>0.181818181818182</v>
      </c>
    </row>
    <row r="100" customFormat="false" ht="26.75" hidden="false" customHeight="false" outlineLevel="0" collapsed="false">
      <c r="A100" s="65" t="n">
        <v>27</v>
      </c>
      <c r="B100" s="85" t="s">
        <v>219</v>
      </c>
      <c r="C100" s="85" t="s">
        <v>220</v>
      </c>
      <c r="D100" s="138" t="s">
        <v>221</v>
      </c>
      <c r="E100" s="214" t="s">
        <v>222</v>
      </c>
      <c r="F100" s="29" t="n">
        <f aca="false">([1]Benin!M99+'[1]Burkina Faso'!M99+[1]Ghana!M99+[1]Guinea!M99+[1]Senegal!M99+[1]Mali!M99+[1]Cotedivoire!M99+[1]Liberia!M99+[1]Togo!M99+[1]Nigeria!M99+[1]Niger!M99)/11</f>
        <v>-0.12611768307696</v>
      </c>
      <c r="G100" s="215" t="n">
        <v>3.57142857142857</v>
      </c>
      <c r="H100" s="29" t="n">
        <f aca="false">(3.6/3.6)*F100</f>
        <v>-0.12611768307696</v>
      </c>
      <c r="I100" s="29" t="n">
        <f aca="false">([1]Benin!P99+'[1]Burkina Faso'!P99+[1]Ghana!P99+[1]Guinea!P99+[1]Senegal!P99+[1]Mali!P99+[1]Cotedivoire!P99+[1]Liberia!P99+[1]Togo!P99+[1]Nigeria!P99+[1]Niger!P99)/11</f>
        <v>0.0357856310002679</v>
      </c>
    </row>
    <row r="101" customFormat="false" ht="22.45" hidden="false" customHeight="true" outlineLevel="0" collapsed="false">
      <c r="A101" s="65" t="n">
        <v>28</v>
      </c>
      <c r="B101" s="85" t="s">
        <v>223</v>
      </c>
      <c r="C101" s="85" t="s">
        <v>224</v>
      </c>
      <c r="D101" s="156" t="s">
        <v>225</v>
      </c>
      <c r="E101" s="216" t="s">
        <v>226</v>
      </c>
      <c r="F101" s="70" t="n">
        <f aca="false">([1]Benin!M100+'[1]Burkina Faso'!M100+[1]Ghana!M100+[1]Guinea!M100+[1]Senegal!M100+[1]Mali!M100+[1]Cotedivoire!M100+[1]Liberia!M100+[1]Togo!M100+[1]Nigeria!M100+[1]Niger!M100)/11</f>
        <v>0.827490909090909</v>
      </c>
      <c r="G101" s="217" t="n">
        <v>1.78571428571429</v>
      </c>
      <c r="H101" s="29" t="n">
        <f aca="false">((1.8/3.6)*F101)+((1.8/3.6)*F102)</f>
        <v>0.337987878787879</v>
      </c>
      <c r="I101" s="73" t="n">
        <f aca="false">([1]Benin!P100+'[1]Burkina Faso'!P100+[1]Ghana!P100+[1]Guinea!P100+[1]Senegal!P100+[1]Mali!P100+[1]Cotedivoire!P100+[1]Liberia!P100+[1]Togo!P100+[1]Nigeria!P100+[1]Niger!P100)/11</f>
        <v>0.337987878787879</v>
      </c>
    </row>
    <row r="102" customFormat="false" ht="38.45" hidden="false" customHeight="true" outlineLevel="0" collapsed="false">
      <c r="A102" s="65"/>
      <c r="B102" s="85"/>
      <c r="C102" s="85"/>
      <c r="D102" s="79" t="s">
        <v>227</v>
      </c>
      <c r="E102" s="218" t="s">
        <v>34</v>
      </c>
      <c r="F102" s="70" t="n">
        <f aca="false">([1]Benin!M101+'[1]Burkina Faso'!M101+[1]Ghana!M101+[1]Guinea!M101+[1]Senegal!M101+[1]Mali!M101+[1]Cotedivoire!M101+[1]Liberia!M101+[1]Togo!M101+[1]Nigeria!M101+[1]Niger!M101)/11</f>
        <v>-0.151515151515152</v>
      </c>
      <c r="G102" s="219" t="n">
        <v>1.78571428571429</v>
      </c>
      <c r="H102" s="29"/>
      <c r="I102" s="73"/>
    </row>
  </sheetData>
  <mergeCells count="92">
    <mergeCell ref="C4:D4"/>
    <mergeCell ref="B5:D5"/>
    <mergeCell ref="B8:D8"/>
    <mergeCell ref="B10:D10"/>
    <mergeCell ref="B11:D11"/>
    <mergeCell ref="A12:A13"/>
    <mergeCell ref="B12:B13"/>
    <mergeCell ref="I12:I13"/>
    <mergeCell ref="A14:A15"/>
    <mergeCell ref="B14:B15"/>
    <mergeCell ref="I14:I15"/>
    <mergeCell ref="A16:A18"/>
    <mergeCell ref="B16:B18"/>
    <mergeCell ref="C16:C18"/>
    <mergeCell ref="H16:H18"/>
    <mergeCell ref="I16:I18"/>
    <mergeCell ref="B19:D19"/>
    <mergeCell ref="A20:A23"/>
    <mergeCell ref="B20:B23"/>
    <mergeCell ref="I20:I23"/>
    <mergeCell ref="B24:D24"/>
    <mergeCell ref="A25:A28"/>
    <mergeCell ref="B25:B32"/>
    <mergeCell ref="I25:I32"/>
    <mergeCell ref="C26:C28"/>
    <mergeCell ref="H26:H28"/>
    <mergeCell ref="C29:C31"/>
    <mergeCell ref="H29:H31"/>
    <mergeCell ref="B33:D33"/>
    <mergeCell ref="B38:D38"/>
    <mergeCell ref="A39:A40"/>
    <mergeCell ref="B39:B40"/>
    <mergeCell ref="I39:I40"/>
    <mergeCell ref="B41:D41"/>
    <mergeCell ref="A42:A43"/>
    <mergeCell ref="B42:B43"/>
    <mergeCell ref="I42:I43"/>
    <mergeCell ref="B44:D44"/>
    <mergeCell ref="A45:A46"/>
    <mergeCell ref="B45:B46"/>
    <mergeCell ref="I45:I46"/>
    <mergeCell ref="B47:D47"/>
    <mergeCell ref="B48:D48"/>
    <mergeCell ref="A49:A50"/>
    <mergeCell ref="B49:B50"/>
    <mergeCell ref="I49:I50"/>
    <mergeCell ref="B51:D51"/>
    <mergeCell ref="B53:D53"/>
    <mergeCell ref="A54:A59"/>
    <mergeCell ref="B54:B59"/>
    <mergeCell ref="I54:I59"/>
    <mergeCell ref="C58:C59"/>
    <mergeCell ref="H58:H59"/>
    <mergeCell ref="B60:D60"/>
    <mergeCell ref="B61:D61"/>
    <mergeCell ref="A62:A67"/>
    <mergeCell ref="B62:B67"/>
    <mergeCell ref="I62:I67"/>
    <mergeCell ref="C65:C67"/>
    <mergeCell ref="H65:H67"/>
    <mergeCell ref="B68:D68"/>
    <mergeCell ref="B70:D70"/>
    <mergeCell ref="B71:D71"/>
    <mergeCell ref="B73:D73"/>
    <mergeCell ref="B75:D75"/>
    <mergeCell ref="B77:D77"/>
    <mergeCell ref="B78:D78"/>
    <mergeCell ref="B80:D80"/>
    <mergeCell ref="B81:D81"/>
    <mergeCell ref="B82:B83"/>
    <mergeCell ref="I82:I83"/>
    <mergeCell ref="B84:B86"/>
    <mergeCell ref="I84:I86"/>
    <mergeCell ref="B87:D87"/>
    <mergeCell ref="A88:A92"/>
    <mergeCell ref="B88:B92"/>
    <mergeCell ref="I88:I92"/>
    <mergeCell ref="C89:C91"/>
    <mergeCell ref="H89:H91"/>
    <mergeCell ref="B93:D93"/>
    <mergeCell ref="B94:D94"/>
    <mergeCell ref="A95:A97"/>
    <mergeCell ref="B95:B97"/>
    <mergeCell ref="C95:C97"/>
    <mergeCell ref="H95:H97"/>
    <mergeCell ref="I95:I97"/>
    <mergeCell ref="B98:D98"/>
    <mergeCell ref="A101:A102"/>
    <mergeCell ref="B101:B102"/>
    <mergeCell ref="C101:C102"/>
    <mergeCell ref="H101:H102"/>
    <mergeCell ref="I101:I102"/>
  </mergeCells>
  <conditionalFormatting sqref="I20:I23 I54 I12:I15">
    <cfRule type="colorScale" priority="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6:I18">
    <cfRule type="colorScale" priority="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5:I28">
    <cfRule type="colorScale" priority="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8">
    <cfRule type="colorScale" priority="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">
    <cfRule type="colorScale" priority="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">
    <cfRule type="colorScale" priority="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2">
    <cfRule type="colorScale" priority="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">
    <cfRule type="colorScale" priority="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1">
    <cfRule type="colorScale" priority="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5:I97">
    <cfRule type="colorScale" priority="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9">
    <cfRule type="colorScale" priority="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4 F19 F33 F38 F41 F44 F47:F48 F51 F53 F60:F61 F68 F70:F71 F73 F75 F77:F78 F80:F81 F87 F93:F94 F98">
    <cfRule type="colorScale" priority="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2:I43">
    <cfRule type="colorScale" priority="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5:I46">
    <cfRule type="colorScale" priority="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2:I83">
    <cfRule type="colorScale" priority="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1:I102">
    <cfRule type="colorScale" priority="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24">
    <cfRule type="colorScale" priority="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3">
    <cfRule type="colorScale" priority="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4">
    <cfRule type="colorScale" priority="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5">
    <cfRule type="colorScale" priority="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6">
    <cfRule type="colorScale" priority="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7">
    <cfRule type="colorScale" priority="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8">
    <cfRule type="colorScale" priority="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39:I40">
    <cfRule type="colorScale" priority="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1">
    <cfRule type="colorScale" priority="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4">
    <cfRule type="colorScale" priority="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7">
    <cfRule type="colorScale" priority="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8">
    <cfRule type="colorScale" priority="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49:I50">
    <cfRule type="colorScale" priority="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1">
    <cfRule type="colorScale" priority="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2">
    <cfRule type="colorScale" priority="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53">
    <cfRule type="colorScale" priority="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0">
    <cfRule type="colorScale" priority="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1">
    <cfRule type="colorScale" priority="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2">
    <cfRule type="colorScale" priority="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8">
    <cfRule type="colorScale" priority="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69">
    <cfRule type="colorScale" priority="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0">
    <cfRule type="colorScale" priority="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1">
    <cfRule type="colorScale" priority="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2">
    <cfRule type="colorScale" priority="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3">
    <cfRule type="colorScale" priority="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4">
    <cfRule type="colorScale" priority="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5">
    <cfRule type="colorScale" priority="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6">
    <cfRule type="colorScale" priority="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7">
    <cfRule type="colorScale" priority="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8">
    <cfRule type="colorScale" priority="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79">
    <cfRule type="colorScale" priority="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0">
    <cfRule type="colorScale" priority="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1">
    <cfRule type="colorScale" priority="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7">
    <cfRule type="colorScale" priority="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3">
    <cfRule type="colorScale" priority="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4">
    <cfRule type="colorScale" priority="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8">
    <cfRule type="colorScale" priority="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99">
    <cfRule type="colorScale" priority="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100">
    <cfRule type="colorScale" priority="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I84:I86">
    <cfRule type="colorScale" priority="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3">
    <cfRule type="colorScale" priority="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4">
    <cfRule type="colorScale" priority="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5">
    <cfRule type="colorScale" priority="6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6">
    <cfRule type="colorScale" priority="6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7">
    <cfRule type="colorScale" priority="6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8">
    <cfRule type="colorScale" priority="6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0">
    <cfRule type="colorScale" priority="6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1">
    <cfRule type="colorScale" priority="6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2">
    <cfRule type="colorScale" priority="6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3">
    <cfRule type="colorScale" priority="6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5">
    <cfRule type="colorScale" priority="6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6">
    <cfRule type="colorScale" priority="6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7">
    <cfRule type="colorScale" priority="7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8">
    <cfRule type="colorScale" priority="7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29">
    <cfRule type="colorScale" priority="7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0">
    <cfRule type="colorScale" priority="7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1">
    <cfRule type="colorScale" priority="7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2">
    <cfRule type="colorScale" priority="7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4">
    <cfRule type="colorScale" priority="7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5">
    <cfRule type="colorScale" priority="7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6">
    <cfRule type="colorScale" priority="7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7">
    <cfRule type="colorScale" priority="7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39">
    <cfRule type="colorScale" priority="8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0">
    <cfRule type="colorScale" priority="8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2">
    <cfRule type="colorScale" priority="8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3">
    <cfRule type="colorScale" priority="8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5">
    <cfRule type="colorScale" priority="8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6">
    <cfRule type="colorScale" priority="8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49">
    <cfRule type="colorScale" priority="8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0">
    <cfRule type="colorScale" priority="8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2">
    <cfRule type="colorScale" priority="8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4">
    <cfRule type="colorScale" priority="8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5">
    <cfRule type="colorScale" priority="9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6">
    <cfRule type="colorScale" priority="9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7">
    <cfRule type="colorScale" priority="9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8">
    <cfRule type="colorScale" priority="9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59">
    <cfRule type="colorScale" priority="9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2">
    <cfRule type="colorScale" priority="9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3">
    <cfRule type="colorScale" priority="9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4">
    <cfRule type="colorScale" priority="9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5">
    <cfRule type="colorScale" priority="9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6">
    <cfRule type="colorScale" priority="9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7">
    <cfRule type="colorScale" priority="10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69">
    <cfRule type="colorScale" priority="10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2">
    <cfRule type="colorScale" priority="10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4">
    <cfRule type="colorScale" priority="10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6">
    <cfRule type="colorScale" priority="10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79">
    <cfRule type="colorScale" priority="10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2">
    <cfRule type="colorScale" priority="10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3">
    <cfRule type="colorScale" priority="10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4">
    <cfRule type="colorScale" priority="10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5">
    <cfRule type="colorScale" priority="10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6">
    <cfRule type="colorScale" priority="11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8">
    <cfRule type="colorScale" priority="11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89">
    <cfRule type="colorScale" priority="11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0">
    <cfRule type="colorScale" priority="11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1">
    <cfRule type="colorScale" priority="11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2">
    <cfRule type="colorScale" priority="11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5">
    <cfRule type="colorScale" priority="11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6">
    <cfRule type="colorScale" priority="11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7">
    <cfRule type="colorScale" priority="11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99">
    <cfRule type="colorScale" priority="11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0">
    <cfRule type="colorScale" priority="12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1">
    <cfRule type="colorScale" priority="12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F102">
    <cfRule type="colorScale" priority="12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2:H13">
    <cfRule type="colorScale" priority="12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G24:H24 G19:H19 G33:H33 G38:H38 G41:H41 G44:H44 G47:H48 G51:H51 G60:H61 G68:H68 G70:H71 G73:H73 G75:H75 G77:H78 G80:H81 G87:H87 G93:H94 G98:H98 G53:H53 H58">
    <cfRule type="colorScale" priority="12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6">
    <cfRule type="colorScale" priority="12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0:H23">
    <cfRule type="colorScale" priority="12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5">
    <cfRule type="colorScale" priority="12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6">
    <cfRule type="colorScale" priority="12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29">
    <cfRule type="colorScale" priority="12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2">
    <cfRule type="colorScale" priority="13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4:H37">
    <cfRule type="colorScale" priority="13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39:H40">
    <cfRule type="colorScale" priority="13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4:H57">
    <cfRule type="colorScale" priority="13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2:H64">
    <cfRule type="colorScale" priority="13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5">
    <cfRule type="colorScale" priority="13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69">
    <cfRule type="colorScale" priority="13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2">
    <cfRule type="colorScale" priority="13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4:H86">
    <cfRule type="colorScale" priority="13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8">
    <cfRule type="colorScale" priority="13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9">
    <cfRule type="colorScale" priority="14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5">
    <cfRule type="colorScale" priority="14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1">
    <cfRule type="colorScale" priority="14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2">
    <cfRule type="colorScale" priority="14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4">
    <cfRule type="colorScale" priority="14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5">
    <cfRule type="colorScale" priority="14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2">
    <cfRule type="colorScale" priority="14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3">
    <cfRule type="colorScale" priority="14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5">
    <cfRule type="colorScale" priority="14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6">
    <cfRule type="colorScale" priority="14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49">
    <cfRule type="colorScale" priority="150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0">
    <cfRule type="colorScale" priority="151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52">
    <cfRule type="colorScale" priority="152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2">
    <cfRule type="colorScale" priority="153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4">
    <cfRule type="colorScale" priority="154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6">
    <cfRule type="colorScale" priority="155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79">
    <cfRule type="colorScale" priority="156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83">
    <cfRule type="colorScale" priority="157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99">
    <cfRule type="colorScale" priority="158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conditionalFormatting sqref="H100">
    <cfRule type="colorScale" priority="159">
      <colorScale>
        <cfvo type="num" val="0"/>
        <cfvo type="num" val="0.6"/>
        <cfvo type="num" val="1"/>
        <color rgb="FFFF0000"/>
        <color rgb="FFFFFF00"/>
        <color rgb="FF92FB4B"/>
      </colorScale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LibreOffice/6.0.6.2$Linux_X86_64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2020-01-31T13:37:49Z</dcterms:created>
  <dc:creator/>
  <dc:description/>
  <dc:language>en-US</dc:language>
  <cp:lastModifiedBy/>
  <dcterms:modified xsi:type="dcterms:W3CDTF">2020-01-31T13:43:43Z</dcterms:modified>
  <cp:revision>2</cp:revision>
  <dc:subject/>
  <dc:title/>
</cp:coreProperties>
</file>