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externalLinks/_rels/externalLink1.xml.rels" ContentType="application/vnd.openxmlformats-package.relationships+xml"/>
  <Override PartName="/xl/externalLinks/externalLink1.xml" ContentType="application/vnd.openxmlformats-officedocument.spreadsheetml.externalLink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Continental Dboard Targets" sheetId="1" state="visible" r:id="rId2"/>
  </sheets>
  <externalReferences>
    <externalReference r:id="rId3"/>
  </externalReference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<sst xmlns="http://schemas.openxmlformats.org/spreadsheetml/2006/main" count="253" uniqueCount="228">
  <si>
    <t xml:space="preserve">Agenda 2063 First Ten Year Implementation Plan (FTYIP) Progress Report</t>
  </si>
  <si>
    <t xml:space="preserve">North Africa Dashboard</t>
  </si>
  <si>
    <t xml:space="preserve">Overall Rating</t>
  </si>
  <si>
    <t xml:space="preserve">Priority Area</t>
  </si>
  <si>
    <t xml:space="preserve">Agenda 2063 Target</t>
  </si>
  <si>
    <t xml:space="preserve">A63 Targets</t>
  </si>
  <si>
    <t xml:space="preserve">A63 Indicators</t>
  </si>
  <si>
    <t xml:space="preserve">Indicator Performance</t>
  </si>
  <si>
    <t xml:space="preserve">Indicator Weight</t>
  </si>
  <si>
    <t xml:space="preserve">Target Performance</t>
  </si>
  <si>
    <t xml:space="preserve">Dashbaord </t>
  </si>
  <si>
    <t xml:space="preserve">Calculating expected values for  2% annual decrease</t>
  </si>
  <si>
    <t xml:space="preserve">ASPIRATION 1: A Prosperous Africa Based on Inclusive Growth and Sustainable Development</t>
  </si>
  <si>
    <t xml:space="preserve">Goal 1: A High Standard of Living, Quality of Life and Well Being for All</t>
  </si>
  <si>
    <t xml:space="preserve">1. Incomes, Jobs and decent work</t>
  </si>
  <si>
    <t xml:space="preserve">1.1.1 Increase 2013 per capita income by at least 30%</t>
  </si>
  <si>
    <t xml:space="preserve">GNI per capita</t>
  </si>
  <si>
    <t xml:space="preserve">8.1.1 Annual growth rate of real GDP per capita</t>
  </si>
  <si>
    <t xml:space="preserve">Baseline</t>
  </si>
  <si>
    <t xml:space="preserve">1.1.2 Reduce 2013 unemployment rate by at least  25%</t>
  </si>
  <si>
    <t xml:space="preserve">Unemployment rate by age group, by sex</t>
  </si>
  <si>
    <t xml:space="preserve">8.5.2 Unemployment rate, by sex, age group and persons with disabilities</t>
  </si>
  <si>
    <t xml:space="preserve">2. Poverty, Inequality and Hunger</t>
  </si>
  <si>
    <t xml:space="preserve">1.2.1 Reduce stunting in children to 10% and underweight to 5%.</t>
  </si>
  <si>
    <t xml:space="preserve">b) Prevalence of underweight among children under 5</t>
  </si>
  <si>
    <t xml:space="preserve">10.2.1 Proportion of people living below 50 per cent of median income, by age, sex and persons with disabilities</t>
  </si>
  <si>
    <t xml:space="preserve">1.2.2 Reduce 2013 level of proportion of the population without access to safe drinking water by 95%.</t>
  </si>
  <si>
    <t xml:space="preserve">% of population with access to safe drinking water</t>
  </si>
  <si>
    <t xml:space="preserve">6.1.1 Percentage of population using safely managed drinking water services</t>
  </si>
  <si>
    <t xml:space="preserve">3. Modern and Liveable Habitats and Basic Quality Services</t>
  </si>
  <si>
    <t xml:space="preserve">1.3.1 Increase access and use of electricity and internet by at least 50% of the 2013 levels</t>
  </si>
  <si>
    <t xml:space="preserve">a)% of households with access to electricity</t>
  </si>
  <si>
    <t xml:space="preserve">7.1.1 Proportion of population with access to electricity</t>
  </si>
  <si>
    <t xml:space="preserve">b) % of households using electricity</t>
  </si>
  <si>
    <t xml:space="preserve">NIL</t>
  </si>
  <si>
    <t xml:space="preserve">c)% of population with access to internet</t>
  </si>
  <si>
    <t xml:space="preserve">17.8.1 Proportion of individuals using the Internet</t>
  </si>
  <si>
    <t xml:space="preserve">Goal 2: Well Educated Citizens and Skills revolution underpinned by Science, Technology and Innovation</t>
  </si>
  <si>
    <t xml:space="preserve">1. Education and STI driven Skills Revolution   </t>
  </si>
  <si>
    <t xml:space="preserve">2.1.1 Enrolment rate for early childhood education is at least 300% of the 2013 rate</t>
  </si>
  <si>
    <t xml:space="preserve">% of children of pre-school age attending pre school</t>
  </si>
  <si>
    <t xml:space="preserve">4.2.2 Participation rate in organized learning (one year before the official primary entry age), by sex</t>
  </si>
  <si>
    <t xml:space="preserve">2.1.2 Enrolment rate for basic education is 100% </t>
  </si>
  <si>
    <t xml:space="preserve">Net enrolment rate by sex  and age in primary school</t>
  </si>
  <si>
    <t xml:space="preserve">4.1.1 Proportion of children: (b) at the end of primary; and achieving at least a minimum proficiency level in (i) reading and (ii) mathematics, by sex</t>
  </si>
  <si>
    <t xml:space="preserve">2.1.3 Increase the number of qualified teachers by at least 30% with focus on STEM</t>
  </si>
  <si>
    <t xml:space="preserve">Proportion of teachers qualified in Science or Technology or Engineering or Mathematics by Sex and Level (Primary and Secondary)  </t>
  </si>
  <si>
    <t xml:space="preserve">4.c.1 Proportion of teachers in: (a) pre-primary; (b) primary; (c) lower secondary; and (d) upper secondary education who have received at least the minimum organized teacher training (e.g. pedagogical training) pre-service or in-service required for teaching at the relevant level in a given country</t>
  </si>
  <si>
    <t xml:space="preserve">2.1.4 Universal secondary school (including technical high schools) with enrolment rate of 100% </t>
  </si>
  <si>
    <t xml:space="preserve">Secondary school net enrolment rate by Sex</t>
  </si>
  <si>
    <t xml:space="preserve">Goal 3: Healthy and Well-Nourished Citizens</t>
  </si>
  <si>
    <t xml:space="preserve">1. Health and Nutrition</t>
  </si>
  <si>
    <t xml:space="preserve">3.1.1 Increase 2013 levels of access to sexual and reproductive health services to women by at least 30% </t>
  </si>
  <si>
    <t xml:space="preserve">% of women aged 15-49 who have access to sexual and reproductive health service in the last 12 months</t>
  </si>
  <si>
    <t xml:space="preserve">3.7.1 Proportion of women of reproductive age (aged 15–49 years) who have their need for family planning satisfied with modern methods</t>
  </si>
  <si>
    <t xml:space="preserve">3.1.2 Reduce 2013 maternal mortality rates by at least 50%</t>
  </si>
  <si>
    <t xml:space="preserve">a) Maternal mortality ratio                                                                                 </t>
  </si>
  <si>
    <t xml:space="preserve">3.1.1 Maternal mortality ratio</t>
  </si>
  <si>
    <t xml:space="preserve">b) Neo-natal mortality rate</t>
  </si>
  <si>
    <t xml:space="preserve">3.2.2 Neonatal mortality rate</t>
  </si>
  <si>
    <t xml:space="preserve">c) Under five mortality rate  </t>
  </si>
  <si>
    <t xml:space="preserve">3.2.1 Under‑5 mortality rate</t>
  </si>
  <si>
    <t xml:space="preserve">3.1.3 Reduce the  2013 incidence  of HIV/AIDs, Malaria and TB by at least 80%</t>
  </si>
  <si>
    <t xml:space="preserve">Number of New HIV infections per 1000 population</t>
  </si>
  <si>
    <t xml:space="preserve">3.3.1 Number of new HIV infections per 1,000 uninfected population, by sex, age and key populations</t>
  </si>
  <si>
    <t xml:space="preserve">TB incedence per 1000 persons per year</t>
  </si>
  <si>
    <t xml:space="preserve">3.3.2 Tuberculosis incidence per 100,000 population</t>
  </si>
  <si>
    <t xml:space="preserve">Malaria incidence per 1000 per year</t>
  </si>
  <si>
    <t xml:space="preserve">3.3.3 Malaria incidence per 1,000 population</t>
  </si>
  <si>
    <t xml:space="preserve">3.1.4 Access to Anti-Retroviral (ARV) drugs  is 100%</t>
  </si>
  <si>
    <t xml:space="preserve">% of eligible population with HIV having access to Anti-Retroviral Treatment</t>
  </si>
  <si>
    <t xml:space="preserve">Goal 4: Transformed Economies and Job Creation</t>
  </si>
  <si>
    <t xml:space="preserve">1. Sustainable inclusive economic growth </t>
  </si>
  <si>
    <t xml:space="preserve">4.1.1 Annual GDP growth rate of  at least 7%</t>
  </si>
  <si>
    <t xml:space="preserve">Real GDP</t>
  </si>
  <si>
    <t xml:space="preserve">2. STI driven Manufacturing / Industrialization and Value Addition</t>
  </si>
  <si>
    <t xml:space="preserve">4.2.1 Real value of manufacturing in GDP is 50% more than the 2013 level.</t>
  </si>
  <si>
    <t xml:space="preserve">Manufacturing value added as % of GDP </t>
  </si>
  <si>
    <t xml:space="preserve">9.2.1 Manufacturing value added as a proportion of GDP and per capita</t>
  </si>
  <si>
    <t xml:space="preserve">3. Economic diversification and resilience</t>
  </si>
  <si>
    <t xml:space="preserve">4.3.1 At least 1% of GDP is allocated to science, technology and innovation research and STI driven entrepreneurship development.</t>
  </si>
  <si>
    <t xml:space="preserve">Research and development expenditure as a proportion of GDP</t>
  </si>
  <si>
    <t xml:space="preserve">9.5.1 Research and development expenditure as a proportion of GDP</t>
  </si>
  <si>
    <t xml:space="preserve">4. Hospitality / Tourism </t>
  </si>
  <si>
    <t xml:space="preserve">4.4.1 Contribution of tourism to GDP in real terms is increased by at least 100%.</t>
  </si>
  <si>
    <t xml:space="preserve">Tourism value added as a proportion of GDP</t>
  </si>
  <si>
    <t xml:space="preserve">8.9.1 Tourism direct GDP as a proportion of total GDP and in growth rate</t>
  </si>
  <si>
    <t xml:space="preserve">Goal 5: Modern Agriculture for increased productivity and production</t>
  </si>
  <si>
    <t xml:space="preserve">1. Agricultural  productivity and production</t>
  </si>
  <si>
    <t xml:space="preserve">5.1.1 Double  agricultural total factor productivity</t>
  </si>
  <si>
    <t xml:space="preserve">Agricultural total factor productivity</t>
  </si>
  <si>
    <t xml:space="preserve">2.3.1 Volume of production per labour unit by classes of farming/pastoral/forestry enterprise size</t>
  </si>
  <si>
    <t xml:space="preserve">5.1.2 At least 10% of small-scale farmers graduate into small-scale commercial farming and those graduating at least 30% should be women.</t>
  </si>
  <si>
    <t xml:space="preserve">% of small-scale farmers graduating into small-scale commercial farming by Sex </t>
  </si>
  <si>
    <t xml:space="preserve">Goal 6: Blue/ ocean economy for accelerated economic growth</t>
  </si>
  <si>
    <t xml:space="preserve">1. Marine resources  and Energy</t>
  </si>
  <si>
    <t xml:space="preserve">6.1.1 At least 50% increase in value addition in the fishery sector  in real term is attained by 2023</t>
  </si>
  <si>
    <t xml:space="preserve">Fishery Sector value added ( as share of GDP)</t>
  </si>
  <si>
    <t xml:space="preserve">14.7.1 Sustainable fisheries as a proportion of GDP in small island developing States, least developed countries and all countries</t>
  </si>
  <si>
    <t xml:space="preserve">6.1.2 Marine bio-technology contribution to GDP is increased in real terms by at least 50% from the 2013 levels</t>
  </si>
  <si>
    <t xml:space="preserve">Marine biotechnology value added as a % of GDP</t>
  </si>
  <si>
    <t xml:space="preserve">Goal 7: Environmentally sustainable climate resilient economies and communities</t>
  </si>
  <si>
    <t xml:space="preserve">1. Bio-diversity, conservation and sustainable natural resource management.</t>
  </si>
  <si>
    <t xml:space="preserve">7.1.1 At least 30% of agricultural land is placed under sustainable land management practice</t>
  </si>
  <si>
    <t xml:space="preserve">% of agricultural land placed under sustainable land management practice.</t>
  </si>
  <si>
    <t xml:space="preserve">2.4.1 Proportion of agricultural area under productive and sustainable agriculture</t>
  </si>
  <si>
    <t xml:space="preserve">7.1.2 At least 17%  of terrestrial and inland water and 10%  of coastal and marine areas are preserved</t>
  </si>
  <si>
    <t xml:space="preserve">a) % of terrestrial and inland water areas preserved.                                                         </t>
  </si>
  <si>
    <t xml:space="preserve">15.1.2 Proportion of important sites for terrestrial and freshwater biodiversity that are covered by protected areas, by ecosystem type</t>
  </si>
  <si>
    <t xml:space="preserve">ASPIRATION 2: An Integrated Continent, Politically United and Based on the Ideals of Pan-Africanism and a Vision of African Renaissance</t>
  </si>
  <si>
    <t xml:space="preserve">Goal 8:  United Africa (Federal or Confederate)</t>
  </si>
  <si>
    <t xml:space="preserve">1. Political and economic integration</t>
  </si>
  <si>
    <t xml:space="preserve">8.1.1 Active member of the African Free Trade Area</t>
  </si>
  <si>
    <t xml:space="preserve">No. of Non-tariff barriers (NTBs) eliminated </t>
  </si>
  <si>
    <t xml:space="preserve">8.1.2 Volume of intra-African trade is at least three times the 2013 level</t>
  </si>
  <si>
    <t xml:space="preserve">Change in value of intra-African trade per annum (in US $)</t>
  </si>
  <si>
    <t xml:space="preserve">Goal 9: Key Continental Financial and Monetary Institutions established and functional</t>
  </si>
  <si>
    <t xml:space="preserve">1. Financial and Monetary Institutions</t>
  </si>
  <si>
    <t xml:space="preserve">9.1.1 Fast Track realization of the Continental Free Trade Area</t>
  </si>
  <si>
    <t xml:space="preserve">Existence of a Continental Free Trade Area  that is ratified by all Member States</t>
  </si>
  <si>
    <t xml:space="preserve">Goal 10: World Class Infrastructure criss-crosses Africa</t>
  </si>
  <si>
    <t xml:space="preserve">1. Communications and Infrastructure Connectivity</t>
  </si>
  <si>
    <t xml:space="preserve">10.1.1 At least national readiness for implementation of the trans African Highway Missing link is achieved</t>
  </si>
  <si>
    <t xml:space="preserve">% of the progress made on the implementation of Trans-African Highway Missing link</t>
  </si>
  <si>
    <t xml:space="preserve">10.1.2 At least national readiness for in country connectivity to the African High Speed Rail Network is achieved by 2019</t>
  </si>
  <si>
    <t xml:space="preserve">%  of the progress made on the implementation the African High Speed Rail Network </t>
  </si>
  <si>
    <t xml:space="preserve">10.1.3 Skies fully opened to African airlines </t>
  </si>
  <si>
    <t xml:space="preserve">No. of protocols on African open skies Implemented</t>
  </si>
  <si>
    <t xml:space="preserve">10.1.4 Increase electricity generation and distribution by at least 50% by 2020  </t>
  </si>
  <si>
    <t xml:space="preserve">No. of Mega Watts added into the national grid</t>
  </si>
  <si>
    <t xml:space="preserve">10.1.5 Double ICT penetration and contribution to GDP</t>
  </si>
  <si>
    <t xml:space="preserve"> Proportion of population using mobile phones</t>
  </si>
  <si>
    <t xml:space="preserve">5.b.1 Proportion of individuals who own a mobile telephone, by sex</t>
  </si>
  <si>
    <t xml:space="preserve">% of ICT contribution to GDP</t>
  </si>
  <si>
    <t xml:space="preserve">ASPIRATION 3: An Africa of Good Governance, Democracy, Respect for Human Rights, Justice and the Rule of Law</t>
  </si>
  <si>
    <t xml:space="preserve">Goal 11:  Democratic values, practices, universal principles of human rights, justice and the rule of law entrenched</t>
  </si>
  <si>
    <t xml:space="preserve">1. Democratic Values and Practices are the Norm</t>
  </si>
  <si>
    <t xml:space="preserve">11.1.1 At least 70% of the people believe that they are empowered and are holding their leaders accountable</t>
  </si>
  <si>
    <t xml:space="preserve">% of people who believe that there are effective mechanisms and oversight institutions to hold their leaders accountable</t>
  </si>
  <si>
    <t xml:space="preserve">16.7.2 Proportion of population who believe decision-making is inclusive and responsive, by sex, age, disability and population group</t>
  </si>
  <si>
    <t xml:space="preserve">11.1.2 At least 70% of  the people perceive that the press / information is free and freedom of expression  pertains</t>
  </si>
  <si>
    <t xml:space="preserve">% of people who perceive that there is freedom of the press. </t>
  </si>
  <si>
    <t xml:space="preserve">16.10.1 Number of verified cases of killing, kidnapping, enforced disappearance, arbitrary detention and torture of journalists, associated media personnel, trade unionists and human rights advocates in the previous 12 months</t>
  </si>
  <si>
    <t xml:space="preserve">11.1.3 At least 70% of the public perceive elections are free, fair and transparent</t>
  </si>
  <si>
    <t xml:space="preserve">% of people who believe that the elections are free, fair and transparent.                     </t>
  </si>
  <si>
    <t xml:space="preserve">11.1.4 African Charter on Democracy is signed, ratified and domesticated by 2020</t>
  </si>
  <si>
    <t xml:space="preserve">- Signed</t>
  </si>
  <si>
    <t xml:space="preserve">- Ratified</t>
  </si>
  <si>
    <t xml:space="preserve">- Integrated the African Charter on democracy </t>
  </si>
  <si>
    <t xml:space="preserve">Goal 12: Capable institutions and transformed leadership in place at all levels</t>
  </si>
  <si>
    <t xml:space="preserve">1. Institutions and Leadership</t>
  </si>
  <si>
    <t xml:space="preserve">12.1.1 At least 70% of the public acknowledge  the public service to be professional, efficient, responsive, accountable, impartial  and corruption free</t>
  </si>
  <si>
    <t xml:space="preserve">Proportion of persons who had at least one contact with  a public official and who paid a bribe to a public official or were asked for a bribe by these public officials during the previous twelve months</t>
  </si>
  <si>
    <t xml:space="preserve">
16.5.1 Proportion of persons who had at least one contact with a public official and who paid a bribe to a public official, or were asked for a bribe by those public officials, during the previous 12 months</t>
  </si>
  <si>
    <t xml:space="preserve">ASPIRATION 4: A Peaceful and Secure Africa</t>
  </si>
  <si>
    <t xml:space="preserve">Goal 13: Peace, Security and Stability are preserved</t>
  </si>
  <si>
    <t xml:space="preserve">Maintenance and Restoration of Peace and Security</t>
  </si>
  <si>
    <t xml:space="preserve">13.1.1 Level of conflict emanating from ethnicity, all forms of exclusion, religious and political differences is at most 50% of 2013 levels. </t>
  </si>
  <si>
    <t xml:space="preserve">Conflict related deaths per 100,000 population </t>
  </si>
  <si>
    <t xml:space="preserve">16.1.2 Conflict-related deaths per 100,000 population, by sex, age and cause</t>
  </si>
  <si>
    <r>
      <rPr>
        <b val="true"/>
        <sz val="9"/>
        <rFont val="Arial"/>
        <family val="2"/>
        <charset val="1"/>
      </rPr>
      <t xml:space="preserve">Goal 14:  A Stable and Peaceful Africa</t>
    </r>
    <r>
      <rPr>
        <sz val="9"/>
        <rFont val="Arial"/>
        <family val="2"/>
        <charset val="1"/>
      </rPr>
      <t xml:space="preserve"> </t>
    </r>
  </si>
  <si>
    <t xml:space="preserve">1. Institutional Structure for AU Instruments on Peace and Security </t>
  </si>
  <si>
    <t xml:space="preserve">14.1.1 Silence All Guns by 2020</t>
  </si>
  <si>
    <t xml:space="preserve">Number of armed conflicts </t>
  </si>
  <si>
    <t xml:space="preserve">Goal 15: A Fully Functional and Operational African Peace and Security Architecture</t>
  </si>
  <si>
    <t xml:space="preserve">1. Operationalization of APSA Pillars</t>
  </si>
  <si>
    <t xml:space="preserve">15.1.1 National Peace Council is established by 2016</t>
  </si>
  <si>
    <t xml:space="preserve">Existence of a national peace council.</t>
  </si>
  <si>
    <t xml:space="preserve">ASPIRATION 5: Africa With a Strong Cultural Identity, Common Heritage, Values and Ethics</t>
  </si>
  <si>
    <t xml:space="preserve">Goal 16: African Cultural Renaissance is pre-eminent</t>
  </si>
  <si>
    <t xml:space="preserve">1. Values and  Ideals of Pan Africanism</t>
  </si>
  <si>
    <t xml:space="preserve">16.1.1 At least 60% of content in educational curriculum is on indigenous African culture, values and language targeting primary and secondary schools</t>
  </si>
  <si>
    <t xml:space="preserve">Proportion of the content of the curricula on indigenous African culture, values and language in primary and secondary schools</t>
  </si>
  <si>
    <t xml:space="preserve">ASPIRATION 6: An Africa Whose Development is People Driven, Relying on the Potential of the African People</t>
  </si>
  <si>
    <t xml:space="preserve">Goal 17:  Full Gender Equality in All Spheres of Life</t>
  </si>
  <si>
    <t xml:space="preserve">1. Women Empowerment</t>
  </si>
  <si>
    <t xml:space="preserve">17.1.1 Equal economic rights for women, including the rights to own and inherit property, sign a contract, save, register and manage a business and own and operate a bank account by 2026</t>
  </si>
  <si>
    <t xml:space="preserve">Proportion of women in total agricultural population with ownership or secure rights over agricultural land             </t>
  </si>
  <si>
    <t xml:space="preserve">5.a.1 (a) Proportion of total agricultural population with ownership or secure rights over agricultural land by sex and (b) share of women among owners or rights-bearers of agricultural land, by type of tenure</t>
  </si>
  <si>
    <t xml:space="preserve">17.1.2 At least 30% of all elected officials at local, regional and national levels are Women as well as in judicial institutions</t>
  </si>
  <si>
    <t xml:space="preserve">Proportion of seats held by women in national parliaments, regional and local bodies</t>
  </si>
  <si>
    <t xml:space="preserve">5.5.1 Proportion of seats held by women in: (a) National Parliements  and (b) Local Governments </t>
  </si>
  <si>
    <t xml:space="preserve">2. Violence &amp; Discrimination
against Women and Girls</t>
  </si>
  <si>
    <t xml:space="preserve">17.2.1 Reduce 2013 levels of violence against women and Girls by at least 20%</t>
  </si>
  <si>
    <t xml:space="preserve">Proportion of women and girls subjected to sexual and physical violence</t>
  </si>
  <si>
    <t xml:space="preserve">5.2.1 Proportion of ever-partnered women and girls aged 15 years and older subjected to physical, sexual or psychological violence by a current or former intimate partner in the previous 12 months, by form of violence and by age</t>
  </si>
  <si>
    <t xml:space="preserve">17.2.2 Reduce by 50% all harmful social norms and customary practices against women and girls and those that promote violence and discrimination against women and girls</t>
  </si>
  <si>
    <t xml:space="preserve">Proportion of girls and women aged 15-49 years who have undergone female genital mutilation/ cutting by age</t>
  </si>
  <si>
    <t xml:space="preserve">5.3.2 Proportion of girls and women aged 15–49 years who have undergone female genital mutilation/cutting, by age</t>
  </si>
  <si>
    <t xml:space="preserve">17.2.3 Eliminate all barriers to quality education, health and social services for Women and Girls by 2020</t>
  </si>
  <si>
    <t xml:space="preserve">Proportion of children whose births are registered in the first year</t>
  </si>
  <si>
    <t xml:space="preserve">16.9.1 Proportion of children under 5 years of age whose births have been registered with a civil authority, by age</t>
  </si>
  <si>
    <t xml:space="preserve">Goal 18: Engaged and Empowered Youth and Children</t>
  </si>
  <si>
    <t xml:space="preserve">1. Youth Empowerment and Children’s Rights</t>
  </si>
  <si>
    <t xml:space="preserve">18.1.1 Reduce 2013 rate of youth unemployment by at least 25%; in particular female youth </t>
  </si>
  <si>
    <t xml:space="preserve">Unemployment rate of youth, by sex</t>
  </si>
  <si>
    <t xml:space="preserve">8.5.2 Unemployment rate, by sex, age and persons with disabilities</t>
  </si>
  <si>
    <t xml:space="preserve">18.1.2 End all forms of violence, child labour exploitation, child marriage and human trafficking</t>
  </si>
  <si>
    <t xml:space="preserve">% of children engaged in  child labour</t>
  </si>
  <si>
    <t xml:space="preserve">8.7.1 Proportion and number of children aged 5–17 years engaged in child labour, by sex and age</t>
  </si>
  <si>
    <t xml:space="preserve">% of children engaged in child marriage</t>
  </si>
  <si>
    <t xml:space="preserve">5.3.1 Proportion of women aged 20–24 years who were married or in a union before age 15 and before age 18</t>
  </si>
  <si>
    <t xml:space="preserve">%  of children who are victims of human trafficking </t>
  </si>
  <si>
    <t xml:space="preserve">16.2.2 Number of victims of human trafficking per 100,000 population, by sex, age and form of exploitation</t>
  </si>
  <si>
    <t xml:space="preserve">18.1.3 Full implementation of the provision of African Charter on the Rights of the Youth is attained</t>
  </si>
  <si>
    <t xml:space="preserve"> Level of implementation of the provisions of the African Charter on the Rights of the Youth by Member States</t>
  </si>
  <si>
    <t xml:space="preserve">ASPIRATION 7: Africa as a Strong and Influential Global Partner</t>
  </si>
  <si>
    <t xml:space="preserve">Goal 19: Africa as a major partner in global affairs and peaceful co-existence</t>
  </si>
  <si>
    <t xml:space="preserve">1. Africa’s place in global affairs</t>
  </si>
  <si>
    <t xml:space="preserve">19.1.1 National statistical system fully functional</t>
  </si>
  <si>
    <t xml:space="preserve">Adoption of statistical legislation that complies with fundamental principles of official statistics</t>
  </si>
  <si>
    <t xml:space="preserve">17.18.2 Number of countries that have national statistical legislation that complies with the Fundamental Principles of Official Statistics</t>
  </si>
  <si>
    <t xml:space="preserve">Proportion of national budget for the implementation of functional statistical system</t>
  </si>
  <si>
    <t xml:space="preserve">17.18.3 Number of countries with a national statistical plan that is fully funded and under implementation, by source of funding</t>
  </si>
  <si>
    <t xml:space="preserve">Existence of formal institutional arrangements for the coordination of the compilation of official statistics</t>
  </si>
  <si>
    <t xml:space="preserve">Goal 20: Africa takes full responsibility for financing her development</t>
  </si>
  <si>
    <t xml:space="preserve">1. Capital Markets</t>
  </si>
  <si>
    <t xml:space="preserve">20.1.1 National capital market finances  at least 10% of development expenditure </t>
  </si>
  <si>
    <t xml:space="preserve">Proportion of public sector budget funded by national capital markets </t>
  </si>
  <si>
    <t xml:space="preserve">2. Fiscal system and Public Sector Revenues </t>
  </si>
  <si>
    <t xml:space="preserve">20.1.2 Tax and non-tax revenue of all levels of government should cover at least 75% of current and development expenditure</t>
  </si>
  <si>
    <t xml:space="preserve">Total tax revenue as a % of GDP</t>
  </si>
  <si>
    <t xml:space="preserve">17.1.2 Proportion of domestic budget funded by domestic taxes</t>
  </si>
  <si>
    <t xml:space="preserve">3. Development Assistance</t>
  </si>
  <si>
    <t xml:space="preserve">20.1.3 Proportion of aid in the national budget is at most  25% of 2013 level</t>
  </si>
  <si>
    <t xml:space="preserve">Total ODA as a percentage of the national budget</t>
  </si>
  <si>
    <t xml:space="preserve">17.3.1 Foreign direct investment (FDI), official development assistance and South-South cooperation as a proportion of total domestic budget</t>
  </si>
  <si>
    <t xml:space="preserve">Resources raised through innovative financing mechanisms as a % of national budget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</si>
</sst>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#,##0.00"/>
    <numFmt numFmtId="166" formatCode="0%"/>
    <numFmt numFmtId="167" formatCode="#,##0.0"/>
    <numFmt numFmtId="168" formatCode="0.00"/>
    <numFmt numFmtId="169" formatCode="0.0"/>
  </numFmts>
  <fonts count="34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4"/>
      <color rgb="FF000000"/>
      <name val="Calibri"/>
      <family val="2"/>
      <charset val="1"/>
    </font>
    <font>
      <b val="true"/>
      <sz val="14"/>
      <color rgb="FF000000"/>
      <name val="Calibri"/>
      <family val="2"/>
      <charset val="1"/>
    </font>
    <font>
      <sz val="20"/>
      <color rgb="FFFFFFFF"/>
      <name val="Arial Black"/>
      <family val="2"/>
      <charset val="1"/>
    </font>
    <font>
      <sz val="14"/>
      <color rgb="FFFFFFFF"/>
      <name val="Arial Black"/>
      <family val="2"/>
      <charset val="1"/>
    </font>
    <font>
      <sz val="11"/>
      <color rgb="FFF2F2F2"/>
      <name val="Calibri"/>
      <family val="2"/>
      <charset val="1"/>
    </font>
    <font>
      <sz val="14"/>
      <color rgb="FFF2F2F2"/>
      <name val="Calibri"/>
      <family val="2"/>
      <charset val="1"/>
    </font>
    <font>
      <b val="true"/>
      <sz val="14"/>
      <color rgb="FFF2F2F2"/>
      <name val="Calibri"/>
      <family val="2"/>
      <charset val="1"/>
    </font>
    <font>
      <b val="true"/>
      <sz val="20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b val="true"/>
      <sz val="14"/>
      <color rgb="FF000000"/>
      <name val="Arial"/>
      <family val="2"/>
      <charset val="1"/>
    </font>
    <font>
      <b val="true"/>
      <sz val="14"/>
      <name val="Calibri"/>
      <family val="2"/>
      <charset val="1"/>
    </font>
    <font>
      <b val="true"/>
      <sz val="18"/>
      <color rgb="FF000000"/>
      <name val="Calibri"/>
      <family val="2"/>
      <charset val="1"/>
    </font>
    <font>
      <b val="true"/>
      <sz val="12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b val="true"/>
      <sz val="8"/>
      <color rgb="FF000000"/>
      <name val="Arial"/>
      <family val="2"/>
      <charset val="1"/>
    </font>
    <font>
      <b val="true"/>
      <sz val="9"/>
      <color rgb="FF000000"/>
      <name val="Arial"/>
      <family val="2"/>
      <charset val="1"/>
    </font>
    <font>
      <sz val="16"/>
      <color rgb="FFFF0000"/>
      <name val="Calibri"/>
      <family val="2"/>
      <charset val="1"/>
    </font>
    <font>
      <sz val="9"/>
      <color rgb="FF000000"/>
      <name val="Arial"/>
      <family val="2"/>
      <charset val="1"/>
    </font>
    <font>
      <b val="true"/>
      <i val="true"/>
      <sz val="11"/>
      <color rgb="FF000000"/>
      <name val="Calibri"/>
      <family val="2"/>
      <charset val="1"/>
    </font>
    <font>
      <b val="true"/>
      <sz val="10"/>
      <color rgb="FF000000"/>
      <name val="Arial Narrow"/>
      <family val="2"/>
      <charset val="1"/>
    </font>
    <font>
      <sz val="8"/>
      <color rgb="FF000000"/>
      <name val="Arial"/>
      <family val="2"/>
      <charset val="1"/>
    </font>
    <font>
      <sz val="14"/>
      <color rgb="FF000000"/>
      <name val="Arial"/>
      <family val="2"/>
      <charset val="1"/>
    </font>
    <font>
      <sz val="9"/>
      <name val="Arial"/>
      <family val="2"/>
      <charset val="1"/>
    </font>
    <font>
      <b val="true"/>
      <sz val="9"/>
      <color rgb="FF1F3864"/>
      <name val="Arial"/>
      <family val="2"/>
      <charset val="1"/>
    </font>
    <font>
      <b val="true"/>
      <sz val="8"/>
      <color rgb="FF1F3864"/>
      <name val="Arial"/>
      <family val="2"/>
      <charset val="1"/>
    </font>
    <font>
      <b val="true"/>
      <sz val="14"/>
      <color rgb="FF1F3864"/>
      <name val="Arial"/>
      <family val="2"/>
      <charset val="1"/>
    </font>
    <font>
      <b val="true"/>
      <sz val="9"/>
      <name val="Arial"/>
      <family val="2"/>
      <charset val="1"/>
    </font>
    <font>
      <b val="true"/>
      <sz val="14"/>
      <name val="Arial"/>
      <family val="2"/>
      <charset val="1"/>
    </font>
    <font>
      <sz val="14"/>
      <color rgb="FFFF0000"/>
      <name val="Calibri"/>
      <family val="2"/>
      <charset val="1"/>
    </font>
    <font>
      <b val="true"/>
      <sz val="8"/>
      <name val="Arial"/>
      <family val="2"/>
      <charset val="1"/>
    </font>
  </fonts>
  <fills count="19">
    <fill>
      <patternFill patternType="none"/>
    </fill>
    <fill>
      <patternFill patternType="gray125"/>
    </fill>
    <fill>
      <patternFill patternType="solid">
        <fgColor rgb="FF000066"/>
        <bgColor rgb="FF000080"/>
      </patternFill>
    </fill>
    <fill>
      <patternFill patternType="solid">
        <fgColor rgb="FFD9D9D9"/>
        <bgColor rgb="FFDAE3F3"/>
      </patternFill>
    </fill>
    <fill>
      <patternFill patternType="solid">
        <fgColor rgb="FFF2F2F2"/>
        <bgColor rgb="FFE2F0D9"/>
      </patternFill>
    </fill>
    <fill>
      <patternFill patternType="solid">
        <fgColor rgb="FFBDD7EE"/>
        <bgColor rgb="FFBDD6EE"/>
      </patternFill>
    </fill>
    <fill>
      <patternFill patternType="solid">
        <fgColor rgb="FFA9D18E"/>
        <bgColor rgb="FFC5E0B4"/>
      </patternFill>
    </fill>
    <fill>
      <patternFill patternType="solid">
        <fgColor rgb="FFDAE3F3"/>
        <bgColor rgb="FFDEEBF7"/>
      </patternFill>
    </fill>
    <fill>
      <patternFill patternType="solid">
        <fgColor rgb="FFBDD6EE"/>
        <bgColor rgb="FFBDD7EE"/>
      </patternFill>
    </fill>
    <fill>
      <patternFill patternType="solid">
        <fgColor rgb="FFFFF2CC"/>
        <bgColor rgb="FFFBE5D6"/>
      </patternFill>
    </fill>
    <fill>
      <patternFill patternType="solid">
        <fgColor rgb="FFE2F0D9"/>
        <bgColor rgb="FFDEEBF7"/>
      </patternFill>
    </fill>
    <fill>
      <patternFill patternType="solid">
        <fgColor rgb="FFDEEBF7"/>
        <bgColor rgb="FFDAE3F3"/>
      </patternFill>
    </fill>
    <fill>
      <patternFill patternType="solid">
        <fgColor rgb="FFFBE5D6"/>
        <bgColor rgb="FFFFF2CC"/>
      </patternFill>
    </fill>
    <fill>
      <patternFill patternType="solid">
        <fgColor rgb="FFFFFFFF"/>
        <bgColor rgb="FFF2F2F2"/>
      </patternFill>
    </fill>
    <fill>
      <patternFill patternType="solid">
        <fgColor rgb="FFFFE699"/>
        <bgColor rgb="FFFFF2CC"/>
      </patternFill>
    </fill>
    <fill>
      <patternFill patternType="solid">
        <fgColor rgb="FFF8CBAD"/>
        <bgColor rgb="FFFFE699"/>
      </patternFill>
    </fill>
    <fill>
      <patternFill patternType="solid">
        <fgColor rgb="FFFFD966"/>
        <bgColor rgb="FFFFE699"/>
      </patternFill>
    </fill>
    <fill>
      <patternFill patternType="solid">
        <fgColor rgb="FFF4B183"/>
        <bgColor rgb="FFF8CBAD"/>
      </patternFill>
    </fill>
    <fill>
      <patternFill patternType="solid">
        <fgColor rgb="FFC5E0B4"/>
        <bgColor rgb="FFD9D9D9"/>
      </patternFill>
    </fill>
  </fills>
  <borders count="46">
    <border diagonalUp="false" diagonalDown="false">
      <left/>
      <right/>
      <top/>
      <bottom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 style="medium"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/>
      <right/>
      <top style="thin"/>
      <bottom style="medium"/>
      <diagonal/>
    </border>
    <border diagonalUp="false" diagonalDown="false">
      <left style="medium"/>
      <right style="medium"/>
      <top style="thin"/>
      <bottom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/>
      <right/>
      <top style="medium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/>
      <right/>
      <top style="thin"/>
      <bottom style="thin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/>
      <right/>
      <top style="medium"/>
      <bottom style="medium"/>
      <diagonal/>
    </border>
    <border diagonalUp="false" diagonalDown="false">
      <left style="medium"/>
      <right/>
      <top style="medium"/>
      <bottom style="thin"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 style="medium"/>
      <right/>
      <top style="thin"/>
      <bottom style="medium"/>
      <diagonal/>
    </border>
    <border diagonalUp="false" diagonalDown="false">
      <left style="thin"/>
      <right/>
      <top style="medium"/>
      <bottom style="medium"/>
      <diagonal/>
    </border>
    <border diagonalUp="false" diagonalDown="false">
      <left/>
      <right style="medium"/>
      <top style="thin"/>
      <bottom style="medium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medium"/>
      <top style="medium"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66" fontId="12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3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1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2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2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4" fillId="2" borderId="2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5" fontId="4" fillId="2" borderId="2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5" fillId="2" borderId="3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6" fillId="2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2" borderId="6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8" fillId="2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8" fillId="2" borderId="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9" fillId="2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5" fontId="9" fillId="2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0" fillId="2" borderId="5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11" fillId="3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3" fillId="2" borderId="5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2" borderId="6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4" fillId="2" borderId="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5" fillId="2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4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4" fillId="2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6" fontId="13" fillId="5" borderId="7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2" borderId="8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4" fillId="2" borderId="9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8" fillId="2" borderId="9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9" fillId="2" borderId="9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5" fontId="9" fillId="2" borderId="9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0" fillId="2" borderId="1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16" fillId="6" borderId="1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6" borderId="9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4" fillId="6" borderId="9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4" fillId="6" borderId="9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5" fillId="6" borderId="1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5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5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7" borderId="12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7" borderId="13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7" borderId="14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6" fillId="4" borderId="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8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3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3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7" fillId="7" borderId="15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7" borderId="16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7" borderId="17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5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19" fillId="8" borderId="1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8" fillId="5" borderId="19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3" fillId="5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3" fillId="5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5" borderId="0" xfId="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17" fillId="5" borderId="15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5" borderId="16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5" borderId="17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20" fillId="0" borderId="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21" fillId="0" borderId="18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1" fillId="0" borderId="1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1" fillId="0" borderId="1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1" fillId="9" borderId="2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3" fillId="5" borderId="21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3" fillId="0" borderId="21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3" fillId="5" borderId="22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3" fillId="5" borderId="23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7" borderId="24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8" fontId="17" fillId="7" borderId="19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7" borderId="19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7" borderId="25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21" fillId="0" borderId="2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1" fillId="0" borderId="25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1" fillId="9" borderId="2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3" fillId="5" borderId="27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3" fillId="0" borderId="28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2" fillId="7" borderId="2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23" fillId="7" borderId="1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1" fillId="0" borderId="1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1" fillId="4" borderId="29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2" fillId="7" borderId="19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1" fillId="4" borderId="2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2" fillId="7" borderId="3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23" fillId="7" borderId="3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0" fillId="7" borderId="31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7" borderId="32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21" fillId="0" borderId="3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1" fillId="10" borderId="29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3" fillId="11" borderId="23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1" fillId="10" borderId="3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3" fillId="5" borderId="34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3" fillId="0" borderId="34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1" fillId="0" borderId="3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1" fillId="10" borderId="2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3" fillId="5" borderId="28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0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19" fillId="8" borderId="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4" fillId="8" borderId="35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5" fillId="8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3" fillId="5" borderId="4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3" fillId="5" borderId="5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1" fillId="0" borderId="7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1" fillId="0" borderId="2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6" fillId="12" borderId="3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13" fillId="13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1" fillId="0" borderId="3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6" fillId="12" borderId="3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1" fillId="0" borderId="2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6" fillId="12" borderId="3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3" fillId="5" borderId="4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13" borderId="0" xfId="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21" fillId="9" borderId="3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13" fillId="13" borderId="1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1" fillId="9" borderId="3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13" fillId="13" borderId="3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3" fillId="13" borderId="3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3" fillId="13" borderId="3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1" fillId="13" borderId="2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1" fillId="9" borderId="3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1" fillId="13" borderId="1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1" fillId="3" borderId="39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13" fillId="0" borderId="1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7" fillId="8" borderId="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8" fillId="8" borderId="1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9" fillId="8" borderId="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1" fillId="0" borderId="3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1" fillId="0" borderId="2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1" fillId="12" borderId="3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13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1" fillId="0" borderId="3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1" fillId="0" borderId="4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1" fillId="12" borderId="3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30" fillId="8" borderId="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8" fillId="8" borderId="35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9" fillId="8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3" fillId="5" borderId="41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1" fillId="0" borderId="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1" fillId="7" borderId="4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31" fillId="0" borderId="3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1" fillId="7" borderId="4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1" fillId="10" borderId="3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1" fillId="10" borderId="3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7" fillId="4" borderId="1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4" borderId="8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4" fillId="4" borderId="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9" fillId="8" borderId="4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4" fillId="8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5" fillId="8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3" fillId="5" borderId="41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6" fillId="0" borderId="2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3" fillId="5" borderId="19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8" borderId="0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4" fillId="8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32" fillId="0" borderId="0" xfId="0" applyFont="true" applyBorder="false" applyAlignment="true" applyProtection="true">
      <alignment horizontal="center" vertical="center" textRotation="0" wrapText="false" indent="0" shrinkToFit="false"/>
      <protection locked="false" hidden="false"/>
    </xf>
    <xf numFmtId="164" fontId="21" fillId="0" borderId="6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21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1" fillId="13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4" fillId="13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4" fillId="8" borderId="1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1" fillId="13" borderId="2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1" fillId="13" borderId="29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1" fillId="14" borderId="3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3" fillId="0" borderId="23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1" fillId="13" borderId="3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1" fillId="0" borderId="3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1" fillId="14" borderId="3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13" fillId="13" borderId="2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1" fillId="0" borderId="2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1" fillId="14" borderId="3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13" fillId="13" borderId="2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4" borderId="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5" fillId="4" borderId="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3" fillId="5" borderId="10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3" fillId="5" borderId="10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4" fillId="8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1" fillId="12" borderId="3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13" fillId="13" borderId="3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4" fillId="8" borderId="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5" fillId="8" borderId="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0" fillId="0" borderId="0" xfId="0" applyFont="true" applyBorder="false" applyAlignment="true" applyProtection="true">
      <alignment horizontal="center" vertical="center" textRotation="0" wrapText="false" indent="0" shrinkToFit="false"/>
      <protection locked="false" hidden="false"/>
    </xf>
    <xf numFmtId="164" fontId="21" fillId="0" borderId="39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7" fillId="4" borderId="11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4" fontId="0" fillId="4" borderId="35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4" fillId="4" borderId="35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5" fillId="8" borderId="1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1" fillId="13" borderId="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1" fillId="4" borderId="4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9" fillId="8" borderId="1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1" fillId="0" borderId="1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1" fillId="13" borderId="1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1" fillId="13" borderId="9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1" fillId="15" borderId="1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1" fillId="16" borderId="4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7" fillId="4" borderId="7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4" borderId="18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4" fillId="4" borderId="1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1" fillId="0" borderId="1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1" fillId="9" borderId="4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7" fillId="4" borderId="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4" fillId="5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5" fillId="5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8" fontId="21" fillId="0" borderId="18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1" fillId="4" borderId="4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3" fillId="5" borderId="45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1" fillId="4" borderId="4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1" fillId="0" borderId="29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1" fillId="4" borderId="3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1" fillId="13" borderId="3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1" fillId="4" borderId="3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13" fillId="13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1" fillId="13" borderId="2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1" fillId="4" borderId="3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1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1" fillId="17" borderId="3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1" fillId="0" borderId="3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1" fillId="17" borderId="3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1" fillId="17" borderId="3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7" fillId="4" borderId="7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4" fontId="24" fillId="8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5" fillId="8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1" fillId="18" borderId="3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1" fillId="18" borderId="3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1" fillId="18" borderId="3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30" fillId="5" borderId="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33" fillId="5" borderId="1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31" fillId="5" borderId="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4" fillId="7" borderId="1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13" fillId="3" borderId="1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4" fillId="7" borderId="3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13" fillId="3" borderId="2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4" fillId="7" borderId="3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13" fillId="3" borderId="28" xfId="0" applyFont="true" applyBorder="true" applyAlignment="true" applyProtection="true">
      <alignment horizontal="center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BE5D6"/>
      <rgbColor rgb="FFFF00FF"/>
      <rgbColor rgb="FF00FFFF"/>
      <rgbColor rgb="FF800000"/>
      <rgbColor rgb="FF008000"/>
      <rgbColor rgb="FF000066"/>
      <rgbColor rgb="FF808000"/>
      <rgbColor rgb="FF800080"/>
      <rgbColor rgb="FF008080"/>
      <rgbColor rgb="FFA9D18E"/>
      <rgbColor rgb="FF808080"/>
      <rgbColor rgb="FF9999FF"/>
      <rgbColor rgb="FF993366"/>
      <rgbColor rgb="FFFFF2CC"/>
      <rgbColor rgb="FFDEEBF7"/>
      <rgbColor rgb="FF660066"/>
      <rgbColor rgb="FFFF8080"/>
      <rgbColor rgb="FF0066CC"/>
      <rgbColor rgb="FFBDD6EE"/>
      <rgbColor rgb="FF000080"/>
      <rgbColor rgb="FFFF00FF"/>
      <rgbColor rgb="FFF2F2F2"/>
      <rgbColor rgb="FF00FFFF"/>
      <rgbColor rgb="FF800080"/>
      <rgbColor rgb="FF800000"/>
      <rgbColor rgb="FF008080"/>
      <rgbColor rgb="FF0000FF"/>
      <rgbColor rgb="FF00CCFF"/>
      <rgbColor rgb="FFDAE3F3"/>
      <rgbColor rgb="FFE2F0D9"/>
      <rgbColor rgb="FFFFE699"/>
      <rgbColor rgb="FFBDD7EE"/>
      <rgbColor rgb="FFF4B183"/>
      <rgbColor rgb="FFD9D9D9"/>
      <rgbColor rgb="FFF8CBAD"/>
      <rgbColor rgb="FF3366FF"/>
      <rgbColor rgb="FF33CCCC"/>
      <rgbColor rgb="FF99CC00"/>
      <rgbColor rgb="FFFFD966"/>
      <rgbColor rgb="FFFF9900"/>
      <rgbColor rgb="FFFF6600"/>
      <rgbColor rgb="FF666699"/>
      <rgbColor rgb="FFC5E0B4"/>
      <rgbColor rgb="FF1F3864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externalLink" Target="externalLinks/externalLink1.xml"/><Relationship Id="rId4" Type="http://schemas.openxmlformats.org/officeDocument/2006/relationships/sharedStrings" Target="sharedStrings.xml"/>
</Relationships>
</file>

<file path=xl/externalLinks/_rels/externalLink1.xml.rels><?xml version="1.0" encoding="UTF-8"?>
<Relationships xmlns="http://schemas.openxmlformats.org/package/2006/relationships"><Relationship Id="rId1" Type="http://schemas.openxmlformats.org/officeDocument/2006/relationships/externalLinkPath" Target="home/local/ASSYST-COC/rahulmon.j/Downloads/Northen%20African%20Dashboard.xlsx" TargetMode="External"/>
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spiration Chart"/>
      <sheetName val="Performance by Goal"/>
      <sheetName val="Initial Analysis Table"/>
      <sheetName val="Continental Level Dashboard"/>
      <sheetName val="Continental Dboard Targets"/>
      <sheetName val="Egypt"/>
      <sheetName val="Tunisia"/>
      <sheetName val="Algeria"/>
    </sheetNames>
    <sheetDataSet>
      <sheetData sheetId="0"/>
      <sheetData sheetId="1"/>
      <sheetData sheetId="2"/>
      <sheetData sheetId="3"/>
      <sheetData sheetId="4"/>
      <sheetData sheetId="5">
        <row r="4">
          <cell r="P4">
            <v>0.187200949100536</v>
          </cell>
        </row>
        <row r="9">
          <cell r="P9">
            <v>0.212394851875027</v>
          </cell>
        </row>
        <row r="10">
          <cell r="P10">
            <v>0.482657357895502</v>
          </cell>
        </row>
        <row r="11">
          <cell r="M11" t="str">
            <v>0%</v>
          </cell>
        </row>
        <row r="11">
          <cell r="P11">
            <v>0.833333333333333</v>
          </cell>
        </row>
        <row r="12">
          <cell r="M12">
            <v>1.66666666666667</v>
          </cell>
        </row>
        <row r="13">
          <cell r="M13" t="str">
            <v>0%</v>
          </cell>
        </row>
        <row r="13">
          <cell r="P13">
            <v>0.051599587203303</v>
          </cell>
        </row>
        <row r="14">
          <cell r="M14">
            <v>0.103199174406606</v>
          </cell>
        </row>
        <row r="15">
          <cell r="M15">
            <v>0.0168010752688172</v>
          </cell>
        </row>
        <row r="15">
          <cell r="P15">
            <v>0.563039153149869</v>
          </cell>
        </row>
        <row r="16">
          <cell r="M16" t="str">
            <v>0%</v>
          </cell>
        </row>
        <row r="17">
          <cell r="M17">
            <v>1.67231638418079</v>
          </cell>
        </row>
        <row r="18">
          <cell r="P18">
            <v>0</v>
          </cell>
        </row>
        <row r="19">
          <cell r="M19" t="str">
            <v>0%</v>
          </cell>
        </row>
        <row r="19">
          <cell r="P19">
            <v>0</v>
          </cell>
        </row>
        <row r="20">
          <cell r="M20">
            <v>0</v>
          </cell>
        </row>
        <row r="21">
          <cell r="M21" t="str">
            <v>0%</v>
          </cell>
        </row>
        <row r="22">
          <cell r="M22">
            <v>0</v>
          </cell>
        </row>
        <row r="23">
          <cell r="P23">
            <v>0.965631013678681</v>
          </cell>
        </row>
        <row r="24">
          <cell r="M24">
            <v>2.66666666666667</v>
          </cell>
        </row>
        <row r="24">
          <cell r="P24">
            <v>0.965631013678681</v>
          </cell>
        </row>
        <row r="25">
          <cell r="M25">
            <v>0.512820512820513</v>
          </cell>
        </row>
        <row r="26">
          <cell r="M26">
            <v>-0.0612745098039216</v>
          </cell>
        </row>
        <row r="27">
          <cell r="M27">
            <v>0.13136288998358</v>
          </cell>
        </row>
        <row r="28">
          <cell r="M28" t="str">
            <v>100%</v>
          </cell>
        </row>
        <row r="29">
          <cell r="M29" t="str">
            <v>100%</v>
          </cell>
        </row>
        <row r="30">
          <cell r="M30" t="str">
            <v>100%</v>
          </cell>
        </row>
        <row r="31">
          <cell r="M31">
            <v>0</v>
          </cell>
        </row>
        <row r="32">
          <cell r="P32">
            <v>0.0337837837837838</v>
          </cell>
        </row>
        <row r="33">
          <cell r="M33">
            <v>-1.01394285714286</v>
          </cell>
        </row>
        <row r="33">
          <cell r="P33">
            <v>0</v>
          </cell>
        </row>
        <row r="34">
          <cell r="M34">
            <v>-0.107727366894551</v>
          </cell>
        </row>
        <row r="34">
          <cell r="P34">
            <v>0</v>
          </cell>
        </row>
        <row r="35">
          <cell r="M35">
            <v>0.135135135135135</v>
          </cell>
        </row>
        <row r="35">
          <cell r="P35">
            <v>0.135135135135135</v>
          </cell>
        </row>
        <row r="36">
          <cell r="M36">
            <v>0</v>
          </cell>
        </row>
        <row r="36">
          <cell r="P36">
            <v>0</v>
          </cell>
        </row>
        <row r="37">
          <cell r="P37">
            <v>0</v>
          </cell>
        </row>
        <row r="38">
          <cell r="M38" t="str">
            <v>0%</v>
          </cell>
        </row>
        <row r="38">
          <cell r="P38">
            <v>0</v>
          </cell>
        </row>
        <row r="39">
          <cell r="M39">
            <v>0</v>
          </cell>
        </row>
        <row r="40">
          <cell r="P40">
            <v>0</v>
          </cell>
        </row>
        <row r="41">
          <cell r="M41">
            <v>0</v>
          </cell>
        </row>
        <row r="41">
          <cell r="P41">
            <v>0</v>
          </cell>
        </row>
        <row r="42">
          <cell r="M42" t="str">
            <v>0%</v>
          </cell>
        </row>
        <row r="43">
          <cell r="P43">
            <v>0</v>
          </cell>
        </row>
        <row r="44">
          <cell r="M44" t="str">
            <v>0%</v>
          </cell>
        </row>
        <row r="44">
          <cell r="P44">
            <v>0</v>
          </cell>
        </row>
        <row r="45">
          <cell r="M45" t="str">
            <v>0%</v>
          </cell>
        </row>
        <row r="46">
          <cell r="P46">
            <v>0.341829465774756</v>
          </cell>
        </row>
        <row r="47">
          <cell r="P47">
            <v>0</v>
          </cell>
        </row>
        <row r="48">
          <cell r="M48" t="str">
            <v>0%</v>
          </cell>
        </row>
        <row r="48">
          <cell r="P48">
            <v>0</v>
          </cell>
        </row>
        <row r="49">
          <cell r="M49" t="str">
            <v>0%</v>
          </cell>
        </row>
        <row r="50">
          <cell r="P50">
            <v>1</v>
          </cell>
        </row>
        <row r="51">
          <cell r="M51">
            <v>1.66666666666667</v>
          </cell>
        </row>
        <row r="51">
          <cell r="P51">
            <v>1</v>
          </cell>
        </row>
        <row r="52">
          <cell r="P52">
            <v>0.0254883973242668</v>
          </cell>
        </row>
        <row r="53">
          <cell r="M53">
            <v>0</v>
          </cell>
        </row>
        <row r="53">
          <cell r="P53">
            <v>0.0254883973242668</v>
          </cell>
        </row>
        <row r="54">
          <cell r="M54">
            <v>0</v>
          </cell>
        </row>
        <row r="55">
          <cell r="M55">
            <v>0</v>
          </cell>
        </row>
        <row r="56">
          <cell r="M56">
            <v>0.011760752688172</v>
          </cell>
        </row>
        <row r="57">
          <cell r="M57">
            <v>0.231362467866324</v>
          </cell>
        </row>
        <row r="58">
          <cell r="M58" t="str">
            <v>0%</v>
          </cell>
        </row>
        <row r="59">
          <cell r="P59">
            <v>0</v>
          </cell>
        </row>
        <row r="60">
          <cell r="P60">
            <v>0</v>
          </cell>
        </row>
        <row r="61">
          <cell r="M61" t="str">
            <v>0%</v>
          </cell>
        </row>
        <row r="61">
          <cell r="P61">
            <v>0</v>
          </cell>
        </row>
        <row r="62">
          <cell r="M62" t="str">
            <v>0%</v>
          </cell>
        </row>
        <row r="63">
          <cell r="M63" t="str">
            <v>0%</v>
          </cell>
        </row>
        <row r="64">
          <cell r="M64">
            <v>0</v>
          </cell>
        </row>
        <row r="65">
          <cell r="M65">
            <v>0</v>
          </cell>
        </row>
        <row r="66">
          <cell r="M66">
            <v>0</v>
          </cell>
        </row>
        <row r="67">
          <cell r="P67">
            <v>0</v>
          </cell>
        </row>
        <row r="68">
          <cell r="M68" t="str">
            <v>0%</v>
          </cell>
        </row>
        <row r="68">
          <cell r="P68">
            <v>0</v>
          </cell>
        </row>
        <row r="69">
          <cell r="P69">
            <v>0</v>
          </cell>
        </row>
        <row r="70">
          <cell r="P70">
            <v>0</v>
          </cell>
        </row>
        <row r="71">
          <cell r="M71" t="str">
            <v>0%</v>
          </cell>
        </row>
        <row r="71">
          <cell r="P71">
            <v>0</v>
          </cell>
        </row>
        <row r="72">
          <cell r="P72">
            <v>0</v>
          </cell>
        </row>
        <row r="73">
          <cell r="M73" t="str">
            <v>0%</v>
          </cell>
        </row>
        <row r="73">
          <cell r="P73">
            <v>0</v>
          </cell>
        </row>
        <row r="74">
          <cell r="P74">
            <v>0</v>
          </cell>
        </row>
        <row r="75">
          <cell r="M75">
            <v>0</v>
          </cell>
        </row>
        <row r="75">
          <cell r="P75">
            <v>0</v>
          </cell>
        </row>
        <row r="76">
          <cell r="P76">
            <v>0</v>
          </cell>
        </row>
        <row r="77">
          <cell r="P77">
            <v>0</v>
          </cell>
        </row>
        <row r="78">
          <cell r="M78">
            <v>0</v>
          </cell>
        </row>
        <row r="78">
          <cell r="P78">
            <v>0</v>
          </cell>
        </row>
        <row r="79">
          <cell r="P79">
            <v>0.555800264550265</v>
          </cell>
        </row>
        <row r="80">
          <cell r="P80">
            <v>0.462916666666667</v>
          </cell>
        </row>
        <row r="81">
          <cell r="M81" t="str">
            <v>0%</v>
          </cell>
        </row>
        <row r="81">
          <cell r="P81">
            <v>0.3725</v>
          </cell>
        </row>
        <row r="82">
          <cell r="M82">
            <v>0.745</v>
          </cell>
        </row>
        <row r="83">
          <cell r="M83">
            <v>0</v>
          </cell>
        </row>
        <row r="83">
          <cell r="P83">
            <v>0.553333333333333</v>
          </cell>
        </row>
        <row r="84">
          <cell r="M84">
            <v>0</v>
          </cell>
        </row>
        <row r="85">
          <cell r="M85">
            <v>1.66</v>
          </cell>
        </row>
        <row r="86">
          <cell r="P86">
            <v>0.741567460317461</v>
          </cell>
        </row>
        <row r="87">
          <cell r="M87">
            <v>1.51041666666667</v>
          </cell>
        </row>
        <row r="87">
          <cell r="P87">
            <v>0.741567460317461</v>
          </cell>
        </row>
        <row r="88">
          <cell r="M88">
            <v>0</v>
          </cell>
        </row>
        <row r="89">
          <cell r="M89">
            <v>0</v>
          </cell>
        </row>
        <row r="90">
          <cell r="M90" t="str">
            <v>0%</v>
          </cell>
        </row>
        <row r="91">
          <cell r="M91">
            <v>0.714285714285714</v>
          </cell>
        </row>
        <row r="92">
          <cell r="P92">
            <v>0</v>
          </cell>
        </row>
        <row r="93">
          <cell r="P93">
            <v>0</v>
          </cell>
        </row>
        <row r="94">
          <cell r="M94">
            <v>0</v>
          </cell>
        </row>
        <row r="94">
          <cell r="P94">
            <v>0</v>
          </cell>
        </row>
        <row r="95">
          <cell r="M95">
            <v>0</v>
          </cell>
        </row>
        <row r="96">
          <cell r="M96">
            <v>0</v>
          </cell>
        </row>
        <row r="97">
          <cell r="P97">
            <v>0</v>
          </cell>
        </row>
        <row r="98">
          <cell r="M98" t="str">
            <v>0%</v>
          </cell>
        </row>
        <row r="98">
          <cell r="P98">
            <v>0</v>
          </cell>
        </row>
        <row r="99">
          <cell r="M99" t="str">
            <v>0%</v>
          </cell>
        </row>
        <row r="99">
          <cell r="P99">
            <v>0</v>
          </cell>
        </row>
        <row r="100">
          <cell r="M100" t="str">
            <v>0%</v>
          </cell>
        </row>
        <row r="100">
          <cell r="P100">
            <v>0</v>
          </cell>
        </row>
        <row r="101">
          <cell r="M101" t="str">
            <v>0%</v>
          </cell>
        </row>
      </sheetData>
      <sheetData sheetId="6">
        <row r="4">
          <cell r="P4">
            <v>0.41610249729305</v>
          </cell>
        </row>
        <row r="9">
          <cell r="P9">
            <v>0.492812367764514</v>
          </cell>
        </row>
        <row r="10">
          <cell r="P10">
            <v>0.817219557876586</v>
          </cell>
        </row>
        <row r="11">
          <cell r="M11">
            <v>1.77264546124843</v>
          </cell>
        </row>
        <row r="11">
          <cell r="P11">
            <v>1.00001456000233</v>
          </cell>
        </row>
        <row r="12">
          <cell r="M12">
            <v>0.251572327044025</v>
          </cell>
        </row>
        <row r="13">
          <cell r="M13">
            <v>1.7</v>
          </cell>
        </row>
        <row r="13">
          <cell r="P13">
            <v>0.893859649122805</v>
          </cell>
        </row>
        <row r="14">
          <cell r="M14">
            <v>0.0877192982456091</v>
          </cell>
        </row>
        <row r="15">
          <cell r="M15">
            <v>0.00334336342360395</v>
          </cell>
        </row>
        <row r="15">
          <cell r="P15">
            <v>0.557784464504625</v>
          </cell>
        </row>
        <row r="16">
          <cell r="M16">
            <v>0.00334336342360395</v>
          </cell>
        </row>
        <row r="17">
          <cell r="M17">
            <v>1.66666666666667</v>
          </cell>
        </row>
        <row r="18">
          <cell r="P18">
            <v>0.11421321350736</v>
          </cell>
        </row>
        <row r="19">
          <cell r="M19">
            <v>0.0376088677751385</v>
          </cell>
        </row>
        <row r="19">
          <cell r="P19">
            <v>0.11421321350736</v>
          </cell>
        </row>
        <row r="20">
          <cell r="M20">
            <v>0.333333333333338</v>
          </cell>
        </row>
        <row r="21">
          <cell r="M21" t="str">
            <v>0%</v>
          </cell>
        </row>
        <row r="22">
          <cell r="M22">
            <v>0.0859106529209622</v>
          </cell>
        </row>
        <row r="23">
          <cell r="P23">
            <v>0.470797146795986</v>
          </cell>
        </row>
        <row r="24">
          <cell r="M24" t="str">
            <v>0%</v>
          </cell>
        </row>
        <row r="24">
          <cell r="P24">
            <v>0.470797146795986</v>
          </cell>
        </row>
        <row r="25">
          <cell r="M25">
            <v>1.40625</v>
          </cell>
        </row>
        <row r="26">
          <cell r="M26">
            <v>0.378787878787879</v>
          </cell>
        </row>
        <row r="27">
          <cell r="M27">
            <v>0.403508771929825</v>
          </cell>
        </row>
        <row r="28">
          <cell r="M28">
            <v>-0.588235294117647</v>
          </cell>
        </row>
        <row r="29">
          <cell r="M29">
            <v>1.03174603174603</v>
          </cell>
        </row>
        <row r="30">
          <cell r="M30" t="str">
            <v>0%</v>
          </cell>
        </row>
        <row r="31">
          <cell r="M31" t="str">
            <v>100%</v>
          </cell>
        </row>
        <row r="32">
          <cell r="P32">
            <v>0.113324175824176</v>
          </cell>
        </row>
        <row r="33">
          <cell r="M33">
            <v>-0.642857142857143</v>
          </cell>
        </row>
        <row r="33">
          <cell r="P33">
            <v>0</v>
          </cell>
        </row>
        <row r="34">
          <cell r="M34">
            <v>-0.196078431372549</v>
          </cell>
        </row>
        <row r="34">
          <cell r="P34">
            <v>0</v>
          </cell>
        </row>
        <row r="35">
          <cell r="M35">
            <v>0.0366300366300366</v>
          </cell>
        </row>
        <row r="35">
          <cell r="P35">
            <v>0.0366300366300366</v>
          </cell>
        </row>
        <row r="36">
          <cell r="M36">
            <v>0.416666666666667</v>
          </cell>
        </row>
        <row r="36">
          <cell r="P36">
            <v>0.416666666666667</v>
          </cell>
        </row>
        <row r="37">
          <cell r="P37">
            <v>0.626666666666667</v>
          </cell>
        </row>
        <row r="38">
          <cell r="M38">
            <v>1.25333333333333</v>
          </cell>
        </row>
        <row r="38">
          <cell r="P38">
            <v>0.626666666666667</v>
          </cell>
        </row>
        <row r="39">
          <cell r="M39">
            <v>0</v>
          </cell>
        </row>
        <row r="40">
          <cell r="P40">
            <v>0.797101449275362</v>
          </cell>
        </row>
        <row r="41">
          <cell r="M41">
            <v>1.59420289855072</v>
          </cell>
        </row>
        <row r="41">
          <cell r="P41">
            <v>0.797101449275362</v>
          </cell>
        </row>
        <row r="42">
          <cell r="M42" t="str">
            <v>0%</v>
          </cell>
        </row>
        <row r="43">
          <cell r="P43">
            <v>1.00001456000233</v>
          </cell>
        </row>
        <row r="44">
          <cell r="M44">
            <v>1.23</v>
          </cell>
        </row>
        <row r="44">
          <cell r="P44">
            <v>1.00001456000233</v>
          </cell>
        </row>
        <row r="45">
          <cell r="M45">
            <v>1.17647058823529</v>
          </cell>
        </row>
        <row r="46">
          <cell r="P46">
            <v>0.457031520848547</v>
          </cell>
        </row>
        <row r="47">
          <cell r="P47">
            <v>0.097850214041713</v>
          </cell>
        </row>
        <row r="48">
          <cell r="M48" t="str">
            <v>0%</v>
          </cell>
        </row>
        <row r="48">
          <cell r="P48">
            <v>0.097850214041713</v>
          </cell>
        </row>
        <row r="49">
          <cell r="M49">
            <v>0.195700428083426</v>
          </cell>
        </row>
        <row r="50">
          <cell r="P50">
            <v>0.833333333333333</v>
          </cell>
        </row>
        <row r="51">
          <cell r="M51">
            <v>0.833333333333333</v>
          </cell>
        </row>
        <row r="51">
          <cell r="P51">
            <v>0.833333333333333</v>
          </cell>
        </row>
        <row r="52">
          <cell r="P52">
            <v>0.439911015170594</v>
          </cell>
        </row>
        <row r="53">
          <cell r="M53">
            <v>0.944444444444444</v>
          </cell>
        </row>
        <row r="53">
          <cell r="P53">
            <v>0.439911015170594</v>
          </cell>
        </row>
        <row r="54">
          <cell r="M54">
            <v>0</v>
          </cell>
        </row>
        <row r="55">
          <cell r="M55">
            <v>0</v>
          </cell>
        </row>
        <row r="56">
          <cell r="M56">
            <v>1.01981651376147</v>
          </cell>
        </row>
        <row r="57">
          <cell r="M57">
            <v>0.42156862745098</v>
          </cell>
        </row>
        <row r="58">
          <cell r="M58">
            <v>0.0490196078431373</v>
          </cell>
        </row>
        <row r="59">
          <cell r="P59">
            <v>0.273809523809524</v>
          </cell>
        </row>
        <row r="60">
          <cell r="P60">
            <v>0.547619047619048</v>
          </cell>
        </row>
        <row r="61">
          <cell r="M61" t="str">
            <v>0%</v>
          </cell>
        </row>
        <row r="61">
          <cell r="P61">
            <v>0.547619047619048</v>
          </cell>
        </row>
        <row r="62">
          <cell r="M62">
            <v>0.857142857142857</v>
          </cell>
        </row>
        <row r="63">
          <cell r="M63">
            <v>1</v>
          </cell>
        </row>
        <row r="64">
          <cell r="M64" t="str">
            <v>100%</v>
          </cell>
        </row>
        <row r="65">
          <cell r="M65">
            <v>0</v>
          </cell>
        </row>
        <row r="66">
          <cell r="M66">
            <v>0</v>
          </cell>
        </row>
        <row r="67">
          <cell r="P67">
            <v>0</v>
          </cell>
        </row>
        <row r="68">
          <cell r="M68" t="str">
            <v>0%</v>
          </cell>
        </row>
        <row r="68">
          <cell r="P68">
            <v>0</v>
          </cell>
        </row>
        <row r="69">
          <cell r="P69">
            <v>0</v>
          </cell>
        </row>
        <row r="70">
          <cell r="P70">
            <v>0</v>
          </cell>
        </row>
        <row r="71">
          <cell r="M71" t="str">
            <v>0%</v>
          </cell>
        </row>
        <row r="71">
          <cell r="P71">
            <v>0</v>
          </cell>
        </row>
        <row r="72">
          <cell r="P72">
            <v>0</v>
          </cell>
        </row>
        <row r="73">
          <cell r="M73" t="str">
            <v>0%</v>
          </cell>
        </row>
        <row r="73">
          <cell r="P73">
            <v>0</v>
          </cell>
        </row>
        <row r="74">
          <cell r="P74">
            <v>0</v>
          </cell>
        </row>
        <row r="75">
          <cell r="M75" t="str">
            <v>0%</v>
          </cell>
        </row>
        <row r="75">
          <cell r="P75">
            <v>0</v>
          </cell>
        </row>
        <row r="76">
          <cell r="P76">
            <v>1</v>
          </cell>
        </row>
        <row r="77">
          <cell r="P77">
            <v>1</v>
          </cell>
        </row>
        <row r="78">
          <cell r="M78">
            <v>1.66666666666667</v>
          </cell>
        </row>
        <row r="78">
          <cell r="P78">
            <v>1</v>
          </cell>
        </row>
        <row r="79">
          <cell r="P79">
            <v>0.403373559820102</v>
          </cell>
        </row>
        <row r="80">
          <cell r="P80">
            <v>0.400288259958073</v>
          </cell>
        </row>
        <row r="81">
          <cell r="M81">
            <v>-1.66666666666667</v>
          </cell>
        </row>
        <row r="81">
          <cell r="P81">
            <v>0</v>
          </cell>
        </row>
        <row r="82">
          <cell r="M82">
            <v>0.798611111111111</v>
          </cell>
        </row>
        <row r="83">
          <cell r="M83">
            <v>0.943396226415094</v>
          </cell>
        </row>
        <row r="83">
          <cell r="P83">
            <v>0.800576519916146</v>
          </cell>
        </row>
        <row r="84">
          <cell r="M84" t="str">
            <v>0%</v>
          </cell>
        </row>
        <row r="85">
          <cell r="M85">
            <v>1.45833333333334</v>
          </cell>
        </row>
        <row r="86">
          <cell r="P86">
            <v>0.409544159544159</v>
          </cell>
        </row>
        <row r="87">
          <cell r="M87">
            <v>0.694444444444444</v>
          </cell>
        </row>
        <row r="87">
          <cell r="P87">
            <v>0.409544159544159</v>
          </cell>
        </row>
        <row r="88">
          <cell r="M88">
            <v>-3.3974358974359</v>
          </cell>
        </row>
        <row r="89">
          <cell r="M89" t="str">
            <v>0%</v>
          </cell>
        </row>
        <row r="90">
          <cell r="M90" t="str">
            <v>0%</v>
          </cell>
        </row>
        <row r="91">
          <cell r="M91">
            <v>1.66666666666667</v>
          </cell>
        </row>
        <row r="92">
          <cell r="P92">
            <v>0.402072271386431</v>
          </cell>
        </row>
        <row r="93">
          <cell r="P93">
            <v>0.666666666666667</v>
          </cell>
        </row>
        <row r="94">
          <cell r="M94" t="str">
            <v>100%</v>
          </cell>
        </row>
        <row r="94">
          <cell r="P94">
            <v>0.666666666666667</v>
          </cell>
        </row>
        <row r="95">
          <cell r="M95">
            <v>0</v>
          </cell>
        </row>
        <row r="96">
          <cell r="M96" t="str">
            <v>100%</v>
          </cell>
        </row>
        <row r="97">
          <cell r="P97">
            <v>0.313874139626352</v>
          </cell>
        </row>
        <row r="98">
          <cell r="M98" t="str">
            <v>0%</v>
          </cell>
        </row>
        <row r="98">
          <cell r="P98">
            <v>0</v>
          </cell>
        </row>
        <row r="99">
          <cell r="M99">
            <v>0.051622418879056</v>
          </cell>
        </row>
        <row r="99">
          <cell r="P99">
            <v>0.051622418879056</v>
          </cell>
        </row>
        <row r="100">
          <cell r="M100">
            <v>1.78</v>
          </cell>
        </row>
        <row r="100">
          <cell r="P100">
            <v>0.89</v>
          </cell>
        </row>
        <row r="101">
          <cell r="M101" t="str">
            <v>0%</v>
          </cell>
        </row>
      </sheetData>
      <sheetData sheetId="7">
        <row r="4">
          <cell r="P4">
            <v>0.57935221529903</v>
          </cell>
        </row>
        <row r="9">
          <cell r="P9">
            <v>0.590771855472627</v>
          </cell>
        </row>
        <row r="10">
          <cell r="P10">
            <v>0.666671520000777</v>
          </cell>
        </row>
        <row r="11">
          <cell r="M11">
            <v>0.488407924461518</v>
          </cell>
        </row>
        <row r="11">
          <cell r="P11">
            <v>0</v>
          </cell>
        </row>
        <row r="12">
          <cell r="M12">
            <v>-1.08843537414966</v>
          </cell>
        </row>
        <row r="13">
          <cell r="M13">
            <v>1.22</v>
          </cell>
        </row>
        <row r="13">
          <cell r="P13">
            <v>1.00001456000233</v>
          </cell>
        </row>
        <row r="14">
          <cell r="M14">
            <v>1.16959064327485</v>
          </cell>
        </row>
        <row r="15">
          <cell r="M15">
            <v>0.0687285223367697</v>
          </cell>
        </row>
        <row r="15">
          <cell r="P15">
            <v>1</v>
          </cell>
        </row>
        <row r="16">
          <cell r="M16">
            <v>1.42857142857143</v>
          </cell>
        </row>
        <row r="17">
          <cell r="M17">
            <v>10.5804311774461</v>
          </cell>
        </row>
        <row r="18">
          <cell r="P18">
            <v>0.665654548402193</v>
          </cell>
        </row>
        <row r="19">
          <cell r="M19">
            <v>-0.0270562770562771</v>
          </cell>
        </row>
        <row r="19">
          <cell r="P19">
            <v>0.665654548402193</v>
          </cell>
        </row>
        <row r="20">
          <cell r="M20">
            <v>1.12676056338028</v>
          </cell>
        </row>
        <row r="21">
          <cell r="M21">
            <v>1</v>
          </cell>
        </row>
        <row r="22">
          <cell r="M22">
            <v>0.562913907284768</v>
          </cell>
        </row>
        <row r="23">
          <cell r="P23">
            <v>0.597781715505451</v>
          </cell>
        </row>
        <row r="24">
          <cell r="M24">
            <v>-0.112233445566779</v>
          </cell>
        </row>
        <row r="24">
          <cell r="P24">
            <v>0.597781715505451</v>
          </cell>
        </row>
        <row r="25">
          <cell r="M25">
            <v>0.458395615346288</v>
          </cell>
        </row>
        <row r="26">
          <cell r="M26">
            <v>-0.0889227642276426</v>
          </cell>
        </row>
        <row r="27">
          <cell r="M27">
            <v>0.242656449553002</v>
          </cell>
        </row>
        <row r="28">
          <cell r="M28">
            <v>0.72</v>
          </cell>
        </row>
        <row r="29">
          <cell r="M29">
            <v>0.220673635307782</v>
          </cell>
        </row>
        <row r="30">
          <cell r="M30">
            <v>0.952380952380952</v>
          </cell>
        </row>
        <row r="31">
          <cell r="M31">
            <v>1.66666666666667</v>
          </cell>
        </row>
        <row r="32">
          <cell r="P32">
            <v>0.444216537966538</v>
          </cell>
        </row>
        <row r="33">
          <cell r="M33">
            <v>-0.8</v>
          </cell>
        </row>
        <row r="33">
          <cell r="P33">
            <v>0</v>
          </cell>
        </row>
        <row r="34">
          <cell r="M34">
            <v>0.476190476190476</v>
          </cell>
        </row>
        <row r="34">
          <cell r="P34">
            <v>0.476190476190476</v>
          </cell>
        </row>
        <row r="35">
          <cell r="M35">
            <v>0.625</v>
          </cell>
        </row>
        <row r="35">
          <cell r="P35">
            <v>0.625</v>
          </cell>
        </row>
        <row r="36">
          <cell r="M36">
            <v>0.675675675675676</v>
          </cell>
        </row>
        <row r="36">
          <cell r="P36">
            <v>0.675675675675676</v>
          </cell>
        </row>
        <row r="37">
          <cell r="P37">
            <v>0.21559739655974</v>
          </cell>
        </row>
        <row r="38">
          <cell r="M38">
            <v>0.431194793119479</v>
          </cell>
        </row>
        <row r="38">
          <cell r="P38">
            <v>0.21559739655974</v>
          </cell>
        </row>
        <row r="39">
          <cell r="M39">
            <v>0</v>
          </cell>
        </row>
        <row r="40">
          <cell r="P40">
            <v>0.833333333333334</v>
          </cell>
        </row>
        <row r="41">
          <cell r="M41">
            <v>1.66666666666667</v>
          </cell>
        </row>
        <row r="41">
          <cell r="P41">
            <v>0.833333333333334</v>
          </cell>
        </row>
        <row r="42">
          <cell r="M42" t="str">
            <v>0%</v>
          </cell>
        </row>
        <row r="43">
          <cell r="P43">
            <v>1.00001456000233</v>
          </cell>
        </row>
        <row r="44">
          <cell r="M44">
            <v>3.33333333333333</v>
          </cell>
        </row>
        <row r="44">
          <cell r="P44">
            <v>1.00001456000233</v>
          </cell>
        </row>
        <row r="45">
          <cell r="M45">
            <v>2.66764705882353</v>
          </cell>
        </row>
        <row r="46">
          <cell r="P46">
            <v>0.562212189785646</v>
          </cell>
        </row>
        <row r="47">
          <cell r="P47">
            <v>0.0939542483660131</v>
          </cell>
        </row>
        <row r="48">
          <cell r="M48" t="str">
            <v>0%</v>
          </cell>
        </row>
        <row r="48">
          <cell r="P48">
            <v>0.0939542483660131</v>
          </cell>
        </row>
        <row r="49">
          <cell r="M49">
            <v>0.187908496732026</v>
          </cell>
        </row>
        <row r="50">
          <cell r="P50">
            <v>0.833333333333333</v>
          </cell>
        </row>
        <row r="51">
          <cell r="M51">
            <v>0.833333333333333</v>
          </cell>
        </row>
        <row r="51">
          <cell r="P51">
            <v>0.833333333333333</v>
          </cell>
        </row>
        <row r="52">
          <cell r="P52">
            <v>0.759348987657592</v>
          </cell>
        </row>
        <row r="53">
          <cell r="M53" t="str">
            <v>100%</v>
          </cell>
        </row>
        <row r="53">
          <cell r="P53">
            <v>0.759348987657592</v>
          </cell>
        </row>
        <row r="54">
          <cell r="M54">
            <v>0</v>
          </cell>
        </row>
        <row r="55">
          <cell r="M55">
            <v>1.66666666666667</v>
          </cell>
        </row>
        <row r="56">
          <cell r="M56">
            <v>1.00507827162129</v>
          </cell>
        </row>
        <row r="57">
          <cell r="M57">
            <v>0.25</v>
          </cell>
        </row>
        <row r="58">
          <cell r="M58" t="str">
            <v>0%</v>
          </cell>
        </row>
        <row r="59">
          <cell r="P59">
            <v>0.208333333333333</v>
          </cell>
        </row>
        <row r="60">
          <cell r="P60">
            <v>0.416666666666667</v>
          </cell>
        </row>
        <row r="61">
          <cell r="M61">
            <v>0</v>
          </cell>
        </row>
        <row r="61">
          <cell r="P61">
            <v>0.416666666666667</v>
          </cell>
        </row>
        <row r="62">
          <cell r="M62" t="str">
            <v>0%</v>
          </cell>
        </row>
        <row r="63">
          <cell r="M63" t="str">
            <v>0%</v>
          </cell>
        </row>
        <row r="64">
          <cell r="M64">
            <v>1.66666666666667</v>
          </cell>
        </row>
        <row r="65">
          <cell r="M65">
            <v>1.66666666666667</v>
          </cell>
        </row>
        <row r="66">
          <cell r="M66">
            <v>1.66666666666667</v>
          </cell>
        </row>
        <row r="67">
          <cell r="P67">
            <v>0</v>
          </cell>
        </row>
        <row r="68">
          <cell r="M68" t="str">
            <v>0%</v>
          </cell>
        </row>
        <row r="68">
          <cell r="P68">
            <v>0</v>
          </cell>
        </row>
        <row r="69">
          <cell r="P69">
            <v>1</v>
          </cell>
        </row>
        <row r="70">
          <cell r="P70">
            <v>1</v>
          </cell>
        </row>
        <row r="71">
          <cell r="M71" t="str">
            <v>100%</v>
          </cell>
        </row>
        <row r="71">
          <cell r="P71">
            <v>1</v>
          </cell>
        </row>
        <row r="72">
          <cell r="P72">
            <v>1</v>
          </cell>
        </row>
        <row r="73">
          <cell r="M73" t="str">
            <v>100%</v>
          </cell>
        </row>
        <row r="73">
          <cell r="P73">
            <v>1</v>
          </cell>
        </row>
        <row r="74">
          <cell r="P74">
            <v>1</v>
          </cell>
        </row>
        <row r="75">
          <cell r="M75">
            <v>1</v>
          </cell>
        </row>
        <row r="75">
          <cell r="P75">
            <v>1</v>
          </cell>
        </row>
        <row r="76">
          <cell r="P76">
            <v>0</v>
          </cell>
        </row>
        <row r="77">
          <cell r="P77">
            <v>0</v>
          </cell>
        </row>
        <row r="78">
          <cell r="M78">
            <v>0</v>
          </cell>
        </row>
        <row r="78">
          <cell r="P78">
            <v>0</v>
          </cell>
        </row>
        <row r="79">
          <cell r="P79">
            <v>0.750120262414463</v>
          </cell>
        </row>
        <row r="80">
          <cell r="P80">
            <v>0.743618266978923</v>
          </cell>
        </row>
        <row r="81">
          <cell r="M81">
            <v>0.00780640124902421</v>
          </cell>
        </row>
        <row r="81">
          <cell r="P81">
            <v>0.487236533957845</v>
          </cell>
        </row>
        <row r="82">
          <cell r="M82">
            <v>0.966666666666667</v>
          </cell>
        </row>
        <row r="83">
          <cell r="M83">
            <v>1.53031621700029</v>
          </cell>
        </row>
        <row r="83">
          <cell r="P83">
            <v>1</v>
          </cell>
        </row>
        <row r="84">
          <cell r="M84" t="str">
            <v>100%</v>
          </cell>
        </row>
        <row r="85">
          <cell r="M85">
            <v>0.833333333333333</v>
          </cell>
        </row>
        <row r="86">
          <cell r="P86">
            <v>0.763124253285544</v>
          </cell>
        </row>
        <row r="87">
          <cell r="M87">
            <v>-0.564516129032258</v>
          </cell>
        </row>
        <row r="87">
          <cell r="P87">
            <v>0.763124253285544</v>
          </cell>
        </row>
        <row r="88">
          <cell r="M88">
            <v>1.66166666666667</v>
          </cell>
        </row>
        <row r="89">
          <cell r="M89" t="str">
            <v>100%</v>
          </cell>
        </row>
        <row r="90">
          <cell r="M90" t="str">
            <v>100%</v>
          </cell>
        </row>
        <row r="91">
          <cell r="M91">
            <v>1.63333333333333</v>
          </cell>
        </row>
        <row r="92">
          <cell r="P92">
            <v>0.444734583733166</v>
          </cell>
        </row>
        <row r="93">
          <cell r="P93">
            <v>0.666948875117116</v>
          </cell>
        </row>
        <row r="94">
          <cell r="M94" t="str">
            <v>100%</v>
          </cell>
        </row>
        <row r="94">
          <cell r="P94">
            <v>0.666948875117116</v>
          </cell>
        </row>
        <row r="95">
          <cell r="M95">
            <v>0.000846625351349522</v>
          </cell>
        </row>
        <row r="96">
          <cell r="M96" t="str">
            <v>100%</v>
          </cell>
        </row>
        <row r="97">
          <cell r="P97">
            <v>0.370663153271849</v>
          </cell>
        </row>
        <row r="98">
          <cell r="M98">
            <v>26.6666666666667</v>
          </cell>
        </row>
        <row r="98">
          <cell r="P98">
            <v>1</v>
          </cell>
        </row>
        <row r="99">
          <cell r="M99">
            <v>0.111989459815547</v>
          </cell>
        </row>
        <row r="99">
          <cell r="P99">
            <v>0.111989459815547</v>
          </cell>
        </row>
        <row r="100">
          <cell r="M100" t="str">
            <v>0%</v>
          </cell>
        </row>
        <row r="100">
          <cell r="P100">
            <v>0</v>
          </cell>
        </row>
        <row r="101">
          <cell r="M101" t="str">
            <v>0%</v>
          </cell>
        </row>
      </sheetData>
    </sheetDataSet>
  </externalBook>
</externalLink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Q102"/>
  <sheetViews>
    <sheetView showFormulas="false" showGridLines="true" showRowColHeaders="true" showZeros="true" rightToLeft="false" tabSelected="true" showOutlineSymbols="true" defaultGridColor="true" view="normal" topLeftCell="A85" colorId="64" zoomScale="90" zoomScaleNormal="90" zoomScalePageLayoutView="100" workbookViewId="0">
      <selection pane="topLeft" activeCell="B93" activeCellId="0" sqref="B93"/>
    </sheetView>
  </sheetViews>
  <sheetFormatPr defaultRowHeight="17.35" zeroHeight="false" outlineLevelRow="0" outlineLevelCol="0"/>
  <cols>
    <col collapsed="false" customWidth="false" hidden="true" outlineLevel="0" max="1" min="1" style="1" width="11.52"/>
    <col collapsed="false" customWidth="true" hidden="false" outlineLevel="0" max="2" min="2" style="1" width="24"/>
    <col collapsed="false" customWidth="true" hidden="false" outlineLevel="0" max="3" min="3" style="1" width="41.87"/>
    <col collapsed="false" customWidth="true" hidden="false" outlineLevel="0" max="4" min="4" style="1" width="38.66"/>
    <col collapsed="false" customWidth="true" hidden="false" outlineLevel="0" max="5" min="5" style="2" width="36.6"/>
    <col collapsed="false" customWidth="true" hidden="false" outlineLevel="0" max="6" min="6" style="3" width="25.06"/>
    <col collapsed="false" customWidth="true" hidden="false" outlineLevel="0" max="7" min="7" style="4" width="20.93"/>
    <col collapsed="false" customWidth="true" hidden="false" outlineLevel="0" max="8" min="8" style="3" width="25.86"/>
    <col collapsed="false" customWidth="true" hidden="false" outlineLevel="0" max="9" min="9" style="5" width="16.14"/>
    <col collapsed="false" customWidth="true" hidden="false" outlineLevel="0" max="10" min="10" style="1" width="4.86"/>
    <col collapsed="false" customWidth="true" hidden="false" outlineLevel="0" max="11" min="11" style="2" width="8.86"/>
    <col collapsed="false" customWidth="false" hidden="true" outlineLevel="0" max="16" min="12" style="2" width="11.52"/>
    <col collapsed="false" customWidth="true" hidden="false" outlineLevel="0" max="17" min="17" style="2" width="8.86"/>
    <col collapsed="false" customWidth="true" hidden="false" outlineLevel="0" max="20" min="18" style="1" width="28.45"/>
    <col collapsed="false" customWidth="true" hidden="false" outlineLevel="0" max="1025" min="21" style="1" width="8.86"/>
  </cols>
  <sheetData>
    <row r="1" customFormat="false" ht="17.35" hidden="false" customHeight="false" outlineLevel="0" collapsed="false">
      <c r="B1" s="6"/>
      <c r="C1" s="7"/>
      <c r="D1" s="7"/>
      <c r="E1" s="8"/>
      <c r="F1" s="9"/>
      <c r="G1" s="10"/>
      <c r="H1" s="9"/>
      <c r="I1" s="11"/>
    </row>
    <row r="2" customFormat="false" ht="46.15" hidden="false" customHeight="true" outlineLevel="0" collapsed="false">
      <c r="B2" s="12" t="s">
        <v>0</v>
      </c>
      <c r="C2" s="13"/>
      <c r="D2" s="13"/>
      <c r="E2" s="13"/>
      <c r="F2" s="14"/>
      <c r="G2" s="14"/>
      <c r="H2" s="14"/>
      <c r="I2" s="15"/>
    </row>
    <row r="3" customFormat="false" ht="17.35" hidden="false" customHeight="false" outlineLevel="0" collapsed="false">
      <c r="B3" s="16"/>
      <c r="C3" s="17"/>
      <c r="D3" s="18"/>
      <c r="E3" s="17"/>
      <c r="F3" s="19"/>
      <c r="G3" s="20"/>
      <c r="H3" s="19"/>
      <c r="I3" s="21"/>
    </row>
    <row r="4" customFormat="false" ht="26.45" hidden="false" customHeight="true" outlineLevel="0" collapsed="false">
      <c r="B4" s="16"/>
      <c r="C4" s="22" t="s">
        <v>1</v>
      </c>
      <c r="D4" s="22"/>
      <c r="E4" s="17"/>
      <c r="F4" s="19"/>
      <c r="G4" s="20"/>
      <c r="H4" s="19"/>
      <c r="I4" s="23"/>
    </row>
    <row r="5" customFormat="false" ht="17.35" hidden="false" customHeight="false" outlineLevel="0" collapsed="false">
      <c r="B5" s="24"/>
      <c r="C5" s="24"/>
      <c r="D5" s="24"/>
      <c r="E5" s="17"/>
      <c r="F5" s="19"/>
      <c r="G5" s="20"/>
      <c r="H5" s="19"/>
      <c r="I5" s="21"/>
    </row>
    <row r="6" customFormat="false" ht="22.05" hidden="false" customHeight="false" outlineLevel="0" collapsed="false">
      <c r="B6" s="24"/>
      <c r="C6" s="25"/>
      <c r="D6" s="25"/>
      <c r="E6" s="26"/>
      <c r="F6" s="27" t="s">
        <v>2</v>
      </c>
      <c r="G6" s="28"/>
      <c r="H6" s="27" t="s">
        <v>2</v>
      </c>
      <c r="I6" s="29" t="n">
        <f aca="false">([1]Egypt!P4+[1]Tunisia!P4+[1]Algeria!P4)/3</f>
        <v>0.394218553897539</v>
      </c>
    </row>
    <row r="7" customFormat="false" ht="17.35" hidden="false" customHeight="false" outlineLevel="0" collapsed="false">
      <c r="B7" s="30"/>
      <c r="C7" s="31"/>
      <c r="D7" s="31"/>
      <c r="E7" s="32"/>
      <c r="F7" s="33"/>
      <c r="G7" s="34"/>
      <c r="H7" s="33"/>
      <c r="I7" s="35"/>
    </row>
    <row r="8" customFormat="false" ht="6.75" hidden="false" customHeight="true" outlineLevel="0" collapsed="false">
      <c r="B8" s="36"/>
      <c r="C8" s="36"/>
      <c r="D8" s="36"/>
      <c r="E8" s="37"/>
      <c r="F8" s="38"/>
      <c r="G8" s="39"/>
      <c r="H8" s="38"/>
      <c r="I8" s="40"/>
    </row>
    <row r="9" customFormat="false" ht="25.25" hidden="false" customHeight="true" outlineLevel="0" collapsed="false">
      <c r="B9" s="41" t="s">
        <v>3</v>
      </c>
      <c r="C9" s="41" t="s">
        <v>4</v>
      </c>
      <c r="D9" s="41" t="s">
        <v>5</v>
      </c>
      <c r="E9" s="41" t="s">
        <v>6</v>
      </c>
      <c r="F9" s="41" t="s">
        <v>7</v>
      </c>
      <c r="G9" s="42" t="s">
        <v>8</v>
      </c>
      <c r="H9" s="41" t="s">
        <v>9</v>
      </c>
      <c r="I9" s="43" t="s">
        <v>10</v>
      </c>
      <c r="L9" s="44" t="s">
        <v>11</v>
      </c>
      <c r="M9" s="45"/>
      <c r="N9" s="45"/>
      <c r="O9" s="45"/>
      <c r="P9" s="46"/>
    </row>
    <row r="10" customFormat="false" ht="25.25" hidden="false" customHeight="true" outlineLevel="0" collapsed="false">
      <c r="B10" s="47" t="s">
        <v>12</v>
      </c>
      <c r="C10" s="47"/>
      <c r="D10" s="47"/>
      <c r="E10" s="48"/>
      <c r="F10" s="49"/>
      <c r="G10" s="50"/>
      <c r="H10" s="49"/>
      <c r="I10" s="29" t="n">
        <f aca="false">([1]Egypt!P9+[1]Tunisia!P9+[1]Algeria!P9)/3</f>
        <v>0.431993025037389</v>
      </c>
      <c r="L10" s="51"/>
      <c r="M10" s="52"/>
      <c r="N10" s="52"/>
      <c r="O10" s="52"/>
      <c r="P10" s="53"/>
    </row>
    <row r="11" s="54" customFormat="true" ht="25.25" hidden="false" customHeight="true" outlineLevel="0" collapsed="false">
      <c r="B11" s="55" t="s">
        <v>13</v>
      </c>
      <c r="C11" s="55"/>
      <c r="D11" s="55"/>
      <c r="E11" s="56"/>
      <c r="F11" s="57"/>
      <c r="G11" s="58"/>
      <c r="H11" s="57"/>
      <c r="I11" s="29" t="n">
        <f aca="false">([1]Egypt!P10+[1]Tunisia!P10+[1]Algeria!P10)/3</f>
        <v>0.655516145257622</v>
      </c>
      <c r="K11" s="59"/>
      <c r="L11" s="60"/>
      <c r="M11" s="61"/>
      <c r="N11" s="61"/>
      <c r="O11" s="61"/>
      <c r="P11" s="62"/>
      <c r="Q11" s="59"/>
    </row>
    <row r="12" customFormat="false" ht="27.6" hidden="false" customHeight="true" outlineLevel="0" collapsed="false">
      <c r="A12" s="63" t="n">
        <v>1</v>
      </c>
      <c r="B12" s="64" t="s">
        <v>14</v>
      </c>
      <c r="C12" s="65" t="s">
        <v>15</v>
      </c>
      <c r="D12" s="66" t="s">
        <v>16</v>
      </c>
      <c r="E12" s="67" t="s">
        <v>17</v>
      </c>
      <c r="F12" s="68" t="n">
        <f aca="false">([1]Egypt!M11+[1]Tunisia!M11+[1]Algeria!M11)/3</f>
        <v>0.753684461903316</v>
      </c>
      <c r="G12" s="69" t="n">
        <v>1.78571428571429</v>
      </c>
      <c r="H12" s="70" t="n">
        <f aca="false">(1.8/1.8)*F12</f>
        <v>0.753684461903316</v>
      </c>
      <c r="I12" s="71" t="n">
        <f aca="false">([1]Egypt!P11+[1]Tunisia!P11+[1]Algeria!P11)/3</f>
        <v>0.611115964445221</v>
      </c>
      <c r="L12" s="72" t="s">
        <v>18</v>
      </c>
      <c r="M12" s="73" t="e">
        <f aca="false">#REF!</f>
        <v>#REF!</v>
      </c>
      <c r="N12" s="74"/>
      <c r="O12" s="74"/>
      <c r="P12" s="75"/>
    </row>
    <row r="13" customFormat="false" ht="27" hidden="false" customHeight="true" outlineLevel="0" collapsed="false">
      <c r="A13" s="63"/>
      <c r="B13" s="64"/>
      <c r="C13" s="76" t="s">
        <v>19</v>
      </c>
      <c r="D13" s="77" t="s">
        <v>20</v>
      </c>
      <c r="E13" s="78" t="s">
        <v>21</v>
      </c>
      <c r="F13" s="79" t="n">
        <f aca="false">([1]Egypt!M12+[1]Tunisia!M12+[1]Algeria!M12)/3</f>
        <v>0.276601206520345</v>
      </c>
      <c r="G13" s="80" t="n">
        <v>1.78571428571429</v>
      </c>
      <c r="H13" s="70" t="n">
        <f aca="false">(1.8/1.8)*F13</f>
        <v>0.276601206520345</v>
      </c>
      <c r="I13" s="71"/>
      <c r="L13" s="81" t="n">
        <v>0.02</v>
      </c>
      <c r="M13" s="82" t="e">
        <f aca="false">(M12-(M12*L13))</f>
        <v>#REF!</v>
      </c>
      <c r="N13" s="82" t="e">
        <f aca="false">M12-(L13*M12)</f>
        <v>#REF!</v>
      </c>
      <c r="O13" s="74"/>
      <c r="P13" s="75"/>
    </row>
    <row r="14" customFormat="false" ht="32.45" hidden="false" customHeight="true" outlineLevel="0" collapsed="false">
      <c r="A14" s="63" t="n">
        <v>2</v>
      </c>
      <c r="B14" s="83" t="s">
        <v>22</v>
      </c>
      <c r="C14" s="76" t="s">
        <v>23</v>
      </c>
      <c r="D14" s="77" t="s">
        <v>24</v>
      </c>
      <c r="E14" s="84" t="s">
        <v>25</v>
      </c>
      <c r="F14" s="68" t="n">
        <f aca="false">([1]Egypt!M13+[1]Tunisia!M13+[1]Algeria!M13)/3</f>
        <v>0.973333333333333</v>
      </c>
      <c r="G14" s="69" t="n">
        <v>1.78571428571429</v>
      </c>
      <c r="H14" s="70" t="n">
        <f aca="false">(1.8/1.8)*F14</f>
        <v>0.973333333333333</v>
      </c>
      <c r="I14" s="71" t="n">
        <f aca="false">([1]Egypt!P13+[1]Tunisia!P13+[1]Algeria!P13)/3</f>
        <v>0.648491265442813</v>
      </c>
      <c r="L14" s="81" t="n">
        <v>0.02</v>
      </c>
      <c r="M14" s="82" t="e">
        <f aca="false">(#REF!-(#REF!*L14))</f>
        <v>#REF!</v>
      </c>
      <c r="N14" s="82" t="e">
        <f aca="false">(M12-(L13*M12))-((M12-(L13*M12))*0.02)-(((M12-(L13*M12))-((M12-(L13*M12))*0.02))*0.02)-(((M12-(L13*M12))-((M12-(L13*M12))*0.02)-(((M12-(L13*M12))-((M12-(L13*M12))*0.02))*0.02))*0.02)</f>
        <v>#REF!</v>
      </c>
      <c r="O14" s="85" t="e">
        <f aca="false">(M12-M15)/M12</f>
        <v>#REF!</v>
      </c>
      <c r="P14" s="75"/>
    </row>
    <row r="15" customFormat="false" ht="33" hidden="false" customHeight="true" outlineLevel="0" collapsed="false">
      <c r="A15" s="63"/>
      <c r="B15" s="83"/>
      <c r="C15" s="76" t="s">
        <v>26</v>
      </c>
      <c r="D15" s="77" t="s">
        <v>27</v>
      </c>
      <c r="E15" s="86" t="s">
        <v>28</v>
      </c>
      <c r="F15" s="79" t="n">
        <f aca="false">([1]Egypt!M14+[1]Tunisia!M14+[1]Algeria!M14)/3</f>
        <v>0.453503038642355</v>
      </c>
      <c r="G15" s="80" t="n">
        <v>1.78571428571429</v>
      </c>
      <c r="H15" s="70" t="n">
        <f aca="false">(1.8/1.8)*F15</f>
        <v>0.453503038642355</v>
      </c>
      <c r="I15" s="71"/>
      <c r="L15" s="87" t="n">
        <v>0.02</v>
      </c>
      <c r="M15" s="88" t="e">
        <f aca="false">(#REF!-(#REF!*L15))</f>
        <v>#REF!</v>
      </c>
      <c r="N15" s="88" t="e">
        <f aca="false">(M12-(L13*M12))-((M12-(L13*M12))*0.02)-(((M12-(L13*M12))-((M12-(L13*M12))*0.02))*0.02)-(((M12-(L13*M12))-((M12-(L13*M12))*0.02)-(((M12-(L13*M12))-((M12-(L13*M12))*0.02))*0.02))*0.02)-(((M12-(L13*M12))-((M12-(L13*M12))*0.02)-(((M12-(L13*M12))-((M12-(L13*M12))*0.02))*0.02)-(((M12-(L13*M12))-((M12-(L13*M12))*0.02)-(((M12-(L13*M12))-((M12-(L13*M13))*0.02))*0.02))*0.02))*0.02)-(((M12-(L13*M12))-((M12-(L13*M12))*0.02)-(((M12-(L13*M12))-((M12-(L13*M12))*0.02))*0.02)-(((M12-(L13*M12))-((M12-(L13*M12))*0.02)-(((M12-(L13*M12))-((M12-(L13*M12))*0.02))*0.02))*0.02)-(((M12-(L13*M12))-((M12-(L13*M12))*0.02)-(((M12-(L13*M12))-((M12-(L13*M12))*0.02))*0.02)-(((M12-(L13*M12))-((M12-(L13*M12))*0.02)-(((M12-(L13*M12))-((M12-(L13*M12))*0.02))*0.02))*0.02))*0.02))*0.02)</f>
        <v>#REF!</v>
      </c>
      <c r="O15" s="89" t="e">
        <f aca="false">M12-N15</f>
        <v>#REF!</v>
      </c>
      <c r="P15" s="90"/>
    </row>
    <row r="16" customFormat="false" ht="22.25" hidden="false" customHeight="true" outlineLevel="0" collapsed="false">
      <c r="A16" s="63" t="n">
        <v>3</v>
      </c>
      <c r="B16" s="83" t="s">
        <v>29</v>
      </c>
      <c r="C16" s="91" t="s">
        <v>30</v>
      </c>
      <c r="D16" s="77" t="s">
        <v>31</v>
      </c>
      <c r="E16" s="92" t="s">
        <v>32</v>
      </c>
      <c r="F16" s="68" t="n">
        <f aca="false">([1]Egypt!M15+[1]Tunisia!M15+[1]Algeria!M15)/3</f>
        <v>0.0296243203430636</v>
      </c>
      <c r="G16" s="69" t="n">
        <v>1.19047619047619</v>
      </c>
      <c r="H16" s="29" t="n">
        <f aca="false">((G16/3.6)*F16)+((G17/3.6)*F17)+((G18/3.6)*F18)</f>
        <v>1.70196229952797</v>
      </c>
      <c r="I16" s="93" t="n">
        <f aca="false">([1]Egypt!P15+[1]Tunisia!P15+[1]Algeria!P15)/3</f>
        <v>0.706941205884831</v>
      </c>
    </row>
    <row r="17" customFormat="false" ht="17.35" hidden="false" customHeight="false" outlineLevel="0" collapsed="false">
      <c r="A17" s="63"/>
      <c r="B17" s="83"/>
      <c r="C17" s="91"/>
      <c r="D17" s="77" t="s">
        <v>33</v>
      </c>
      <c r="E17" s="94" t="s">
        <v>34</v>
      </c>
      <c r="F17" s="95" t="n">
        <f aca="false">([1]Egypt!M16+[1]Tunisia!M16+[1]Algeria!M16)/3</f>
        <v>0.477304930665011</v>
      </c>
      <c r="G17" s="96" t="n">
        <v>1.19047619047619</v>
      </c>
      <c r="H17" s="29"/>
      <c r="I17" s="93"/>
    </row>
    <row r="18" customFormat="false" ht="25.25" hidden="false" customHeight="true" outlineLevel="0" collapsed="false">
      <c r="A18" s="63"/>
      <c r="B18" s="83"/>
      <c r="C18" s="91"/>
      <c r="D18" s="97" t="s">
        <v>35</v>
      </c>
      <c r="E18" s="98" t="s">
        <v>36</v>
      </c>
      <c r="F18" s="99" t="n">
        <f aca="false">([1]Egypt!M17+[1]Tunisia!M17+[1]Algeria!M17)/3</f>
        <v>4.63980474276452</v>
      </c>
      <c r="G18" s="80" t="n">
        <v>1.19047619047619</v>
      </c>
      <c r="H18" s="29"/>
      <c r="I18" s="93"/>
    </row>
    <row r="19" customFormat="false" ht="26.25" hidden="false" customHeight="true" outlineLevel="0" collapsed="false">
      <c r="A19" s="100"/>
      <c r="B19" s="101" t="s">
        <v>37</v>
      </c>
      <c r="C19" s="101"/>
      <c r="D19" s="101"/>
      <c r="E19" s="102"/>
      <c r="F19" s="103"/>
      <c r="G19" s="104"/>
      <c r="H19" s="105"/>
      <c r="I19" s="29" t="n">
        <f aca="false">([1]Egypt!P18+[1]Tunisia!P18+[1]Algeria!P18)/3</f>
        <v>0.259955920636518</v>
      </c>
    </row>
    <row r="20" customFormat="false" ht="34.25" hidden="false" customHeight="true" outlineLevel="0" collapsed="false">
      <c r="A20" s="63" t="n">
        <v>4</v>
      </c>
      <c r="B20" s="106" t="s">
        <v>38</v>
      </c>
      <c r="C20" s="107" t="s">
        <v>39</v>
      </c>
      <c r="D20" s="66" t="s">
        <v>40</v>
      </c>
      <c r="E20" s="108" t="s">
        <v>41</v>
      </c>
      <c r="F20" s="68" t="n">
        <f aca="false">([1]Egypt!M19+[1]Tunisia!M19+[1]Algeria!M19)/3</f>
        <v>0.00351753023962047</v>
      </c>
      <c r="G20" s="109" t="n">
        <v>0.892857142857143</v>
      </c>
      <c r="H20" s="71" t="n">
        <f aca="false">(0.9/0.9)*F20</f>
        <v>0.00351753023962047</v>
      </c>
      <c r="I20" s="71" t="n">
        <f aca="false">([1]Egypt!P19+[1]Tunisia!P19+[1]Algeria!P19)/3</f>
        <v>0.259955920636518</v>
      </c>
    </row>
    <row r="21" customFormat="false" ht="39" hidden="false" customHeight="true" outlineLevel="0" collapsed="false">
      <c r="A21" s="63"/>
      <c r="B21" s="106"/>
      <c r="C21" s="110" t="s">
        <v>42</v>
      </c>
      <c r="D21" s="77" t="s">
        <v>43</v>
      </c>
      <c r="E21" s="111" t="s">
        <v>44</v>
      </c>
      <c r="F21" s="95" t="n">
        <f aca="false">([1]Egypt!M20+[1]Tunisia!M20+[1]Algeria!M20)/3</f>
        <v>0.486697965571206</v>
      </c>
      <c r="G21" s="109" t="n">
        <v>0.892857142857143</v>
      </c>
      <c r="H21" s="71" t="n">
        <f aca="false">(0.9/0.9)*F21</f>
        <v>0.486697965571206</v>
      </c>
      <c r="I21" s="71"/>
    </row>
    <row r="22" customFormat="false" ht="56.45" hidden="false" customHeight="true" outlineLevel="0" collapsed="false">
      <c r="A22" s="63"/>
      <c r="B22" s="106"/>
      <c r="C22" s="110" t="s">
        <v>45</v>
      </c>
      <c r="D22" s="77" t="s">
        <v>46</v>
      </c>
      <c r="E22" s="111" t="s">
        <v>47</v>
      </c>
      <c r="F22" s="95" t="n">
        <f aca="false">([1]Egypt!M21+[1]Tunisia!M21+[1]Algeria!M21)/3</f>
        <v>0.333333333333333</v>
      </c>
      <c r="G22" s="109" t="n">
        <v>0.892857142857143</v>
      </c>
      <c r="H22" s="71" t="n">
        <f aca="false">(0.9/0.9)*F22</f>
        <v>0.333333333333333</v>
      </c>
      <c r="I22" s="71"/>
    </row>
    <row r="23" customFormat="false" ht="36.6" hidden="false" customHeight="true" outlineLevel="0" collapsed="false">
      <c r="A23" s="63"/>
      <c r="B23" s="106"/>
      <c r="C23" s="112" t="s">
        <v>48</v>
      </c>
      <c r="D23" s="97" t="s">
        <v>49</v>
      </c>
      <c r="E23" s="113" t="s">
        <v>34</v>
      </c>
      <c r="F23" s="99" t="n">
        <f aca="false">([1]Egypt!M22+[1]Tunisia!M22+[1]Algeria!M22)/3</f>
        <v>0.21627485340191</v>
      </c>
      <c r="G23" s="109" t="n">
        <v>0.892857142857143</v>
      </c>
      <c r="H23" s="71" t="n">
        <f aca="false">(0.9/0.9)*F23</f>
        <v>0.21627485340191</v>
      </c>
      <c r="I23" s="71"/>
    </row>
    <row r="24" customFormat="false" ht="20.45" hidden="false" customHeight="true" outlineLevel="0" collapsed="false">
      <c r="B24" s="101" t="s">
        <v>50</v>
      </c>
      <c r="C24" s="101"/>
      <c r="D24" s="101"/>
      <c r="E24" s="102"/>
      <c r="F24" s="103"/>
      <c r="G24" s="104"/>
      <c r="H24" s="114"/>
      <c r="I24" s="29" t="n">
        <f aca="false">([1]Egypt!P23+[1]Tunisia!P23+[1]Algeria!P23)/3</f>
        <v>0.678069958660039</v>
      </c>
      <c r="K24" s="115"/>
    </row>
    <row r="25" customFormat="false" ht="36" hidden="false" customHeight="true" outlineLevel="0" collapsed="false">
      <c r="A25" s="63" t="n">
        <v>5</v>
      </c>
      <c r="B25" s="106" t="s">
        <v>51</v>
      </c>
      <c r="C25" s="107" t="s">
        <v>52</v>
      </c>
      <c r="D25" s="107" t="s">
        <v>53</v>
      </c>
      <c r="E25" s="116" t="s">
        <v>54</v>
      </c>
      <c r="F25" s="68" t="n">
        <f aca="false">([1]Egypt!M24+[1]Tunisia!M24+[1]Algeria!M24)/3</f>
        <v>0.85147774036663</v>
      </c>
      <c r="G25" s="117" t="n">
        <v>0.892857142857143</v>
      </c>
      <c r="H25" s="29" t="n">
        <f aca="false">(0.9/0.9)*F25</f>
        <v>0.85147774036663</v>
      </c>
      <c r="I25" s="71" t="n">
        <f aca="false">([1]Egypt!P24+[1]Tunisia!P24+[1]Algeria!P24)/3</f>
        <v>0.678069958660039</v>
      </c>
    </row>
    <row r="26" customFormat="false" ht="19.8" hidden="false" customHeight="true" outlineLevel="0" collapsed="false">
      <c r="A26" s="63"/>
      <c r="B26" s="106"/>
      <c r="C26" s="110" t="s">
        <v>55</v>
      </c>
      <c r="D26" s="110" t="s">
        <v>56</v>
      </c>
      <c r="E26" s="118" t="s">
        <v>57</v>
      </c>
      <c r="F26" s="95" t="n">
        <f aca="false">([1]Egypt!M25+[1]Tunisia!M25+[1]Algeria!M25)/3</f>
        <v>0.792488709388934</v>
      </c>
      <c r="G26" s="119" t="n">
        <v>0.3</v>
      </c>
      <c r="H26" s="29" t="n">
        <f aca="false">((0.3/0.9)*F26)+((0.3/0.3)*F27)+((0.3/0.3)*F28)</f>
        <v>0.599535808537219</v>
      </c>
      <c r="I26" s="71"/>
    </row>
    <row r="27" customFormat="false" ht="19.8" hidden="false" customHeight="true" outlineLevel="0" collapsed="false">
      <c r="A27" s="63"/>
      <c r="B27" s="106"/>
      <c r="C27" s="110"/>
      <c r="D27" s="110" t="s">
        <v>58</v>
      </c>
      <c r="E27" s="118" t="s">
        <v>59</v>
      </c>
      <c r="F27" s="95" t="n">
        <f aca="false">([1]Egypt!M26+[1]Tunisia!M26+[1]Algeria!M26)/3</f>
        <v>0.0761968682521049</v>
      </c>
      <c r="G27" s="120" t="n">
        <v>0.3</v>
      </c>
      <c r="H27" s="29"/>
      <c r="I27" s="71"/>
    </row>
    <row r="28" customFormat="false" ht="19.8" hidden="false" customHeight="true" outlineLevel="0" collapsed="false">
      <c r="A28" s="63"/>
      <c r="B28" s="106"/>
      <c r="C28" s="110"/>
      <c r="D28" s="110" t="s">
        <v>60</v>
      </c>
      <c r="E28" s="118" t="s">
        <v>61</v>
      </c>
      <c r="F28" s="95" t="n">
        <f aca="false">([1]Egypt!M27+[1]Tunisia!M27+[1]Algeria!M27)/3</f>
        <v>0.259176037155469</v>
      </c>
      <c r="G28" s="121" t="n">
        <v>0.3</v>
      </c>
      <c r="H28" s="29"/>
      <c r="I28" s="71"/>
    </row>
    <row r="29" customFormat="false" ht="30.6" hidden="false" customHeight="true" outlineLevel="0" collapsed="false">
      <c r="A29" s="63"/>
      <c r="B29" s="106"/>
      <c r="C29" s="110" t="s">
        <v>62</v>
      </c>
      <c r="D29" s="110" t="s">
        <v>63</v>
      </c>
      <c r="E29" s="118" t="s">
        <v>64</v>
      </c>
      <c r="F29" s="95" t="n">
        <f aca="false">([1]Egypt!M28+[1]Tunisia!M28+[1]Algeria!M28)/3</f>
        <v>0.377254901960784</v>
      </c>
      <c r="G29" s="119" t="n">
        <v>0.297619047619048</v>
      </c>
      <c r="H29" s="29" t="n">
        <f aca="false">((0.3/0.9)*F29)+((0.3/0.9)*F30)+((0.3/0.9)*F31)</f>
        <v>0.592951702813013</v>
      </c>
      <c r="I29" s="71"/>
    </row>
    <row r="30" customFormat="false" ht="20.45" hidden="false" customHeight="true" outlineLevel="0" collapsed="false">
      <c r="A30" s="63"/>
      <c r="B30" s="106"/>
      <c r="C30" s="110"/>
      <c r="D30" s="110" t="s">
        <v>65</v>
      </c>
      <c r="E30" s="118" t="s">
        <v>66</v>
      </c>
      <c r="F30" s="95" t="n">
        <f aca="false">([1]Egypt!M29+[1]Tunisia!M29+[1]Algeria!M29)/3</f>
        <v>0.750806555684604</v>
      </c>
      <c r="G30" s="120" t="n">
        <v>0.297619047619048</v>
      </c>
      <c r="H30" s="29"/>
      <c r="I30" s="71"/>
    </row>
    <row r="31" customFormat="false" ht="20.45" hidden="false" customHeight="true" outlineLevel="0" collapsed="false">
      <c r="A31" s="63"/>
      <c r="B31" s="106"/>
      <c r="C31" s="110"/>
      <c r="D31" s="110" t="s">
        <v>67</v>
      </c>
      <c r="E31" s="118" t="s">
        <v>68</v>
      </c>
      <c r="F31" s="95" t="n">
        <f aca="false">([1]Egypt!M30+[1]Tunisia!M30+[1]Algeria!M30)/3</f>
        <v>0.650793650793651</v>
      </c>
      <c r="G31" s="121" t="n">
        <v>0.297619047619048</v>
      </c>
      <c r="H31" s="29"/>
      <c r="I31" s="71"/>
    </row>
    <row r="32" customFormat="false" ht="19.7" hidden="false" customHeight="false" outlineLevel="0" collapsed="false">
      <c r="A32" s="63"/>
      <c r="B32" s="106"/>
      <c r="C32" s="112" t="s">
        <v>69</v>
      </c>
      <c r="D32" s="122" t="s">
        <v>70</v>
      </c>
      <c r="E32" s="123" t="s">
        <v>34</v>
      </c>
      <c r="F32" s="99" t="n">
        <f aca="false">([1]Egypt!M31+[1]Tunisia!M31+[1]Algeria!M31)/3</f>
        <v>0.88888888888889</v>
      </c>
      <c r="G32" s="117" t="n">
        <v>0.892857142857143</v>
      </c>
      <c r="H32" s="29" t="n">
        <f aca="false">(0.9/0.9)*F32</f>
        <v>0.88888888888889</v>
      </c>
      <c r="I32" s="71"/>
    </row>
    <row r="33" customFormat="false" ht="20.45" hidden="false" customHeight="true" outlineLevel="0" collapsed="false">
      <c r="B33" s="101" t="s">
        <v>71</v>
      </c>
      <c r="C33" s="101"/>
      <c r="D33" s="101"/>
      <c r="E33" s="102"/>
      <c r="F33" s="103"/>
      <c r="G33" s="104"/>
      <c r="H33" s="114"/>
      <c r="I33" s="29" t="n">
        <f aca="false">([1]Egypt!P32+[1]Tunisia!P32+[1]Algeria!P32)/3</f>
        <v>0.197108165858166</v>
      </c>
    </row>
    <row r="34" customFormat="false" ht="33.6" hidden="false" customHeight="true" outlineLevel="0" collapsed="false">
      <c r="A34" s="63" t="n">
        <v>6</v>
      </c>
      <c r="B34" s="83" t="s">
        <v>72</v>
      </c>
      <c r="C34" s="124" t="s">
        <v>73</v>
      </c>
      <c r="D34" s="83" t="s">
        <v>74</v>
      </c>
      <c r="E34" s="125" t="s">
        <v>17</v>
      </c>
      <c r="F34" s="29" t="n">
        <f aca="false">([1]Egypt!M33+[1]Tunisia!M33+[1]Algeria!M33)/3</f>
        <v>-0.818933333333334</v>
      </c>
      <c r="G34" s="126" t="n">
        <v>3.57142857142857</v>
      </c>
      <c r="H34" s="29" t="n">
        <f aca="false">(3.6/3.6)*F34</f>
        <v>-0.818933333333334</v>
      </c>
      <c r="I34" s="29" t="n">
        <f aca="false">([1]Egypt!P33+[1]Tunisia!P33+[1]Algeria!P33)/3</f>
        <v>0</v>
      </c>
    </row>
    <row r="35" customFormat="false" ht="51" hidden="false" customHeight="true" outlineLevel="0" collapsed="false">
      <c r="A35" s="63" t="n">
        <v>7</v>
      </c>
      <c r="B35" s="83" t="s">
        <v>75</v>
      </c>
      <c r="C35" s="83" t="s">
        <v>76</v>
      </c>
      <c r="D35" s="83" t="s">
        <v>77</v>
      </c>
      <c r="E35" s="125" t="s">
        <v>78</v>
      </c>
      <c r="F35" s="29" t="n">
        <f aca="false">([1]Egypt!M34+[1]Tunisia!M34+[1]Algeria!M34)/3</f>
        <v>0.057461559307792</v>
      </c>
      <c r="G35" s="126" t="n">
        <v>3.57142857142857</v>
      </c>
      <c r="H35" s="29" t="n">
        <f aca="false">(3.6/3.6)*F35</f>
        <v>0.057461559307792</v>
      </c>
      <c r="I35" s="29" t="n">
        <f aca="false">([1]Egypt!P34+[1]Tunisia!P34+[1]Algeria!P34)/3</f>
        <v>0.158730158730159</v>
      </c>
    </row>
    <row r="36" customFormat="false" ht="40.8" hidden="false" customHeight="true" outlineLevel="0" collapsed="false">
      <c r="A36" s="63" t="n">
        <v>8</v>
      </c>
      <c r="B36" s="83" t="s">
        <v>79</v>
      </c>
      <c r="C36" s="83" t="s">
        <v>80</v>
      </c>
      <c r="D36" s="83" t="s">
        <v>81</v>
      </c>
      <c r="E36" s="125" t="s">
        <v>82</v>
      </c>
      <c r="F36" s="29" t="n">
        <f aca="false">([1]Egypt!M35+[1]Tunisia!M35+[1]Algeria!M35)/3</f>
        <v>0.26558839058839</v>
      </c>
      <c r="G36" s="126" t="n">
        <v>3.57142857142857</v>
      </c>
      <c r="H36" s="29" t="n">
        <f aca="false">(3.6/3.6)*F36</f>
        <v>0.26558839058839</v>
      </c>
      <c r="I36" s="29" t="n">
        <f aca="false">([1]Egypt!P35+[1]Tunisia!P35+[1]Algeria!P35)/3</f>
        <v>0.26558839058839</v>
      </c>
    </row>
    <row r="37" customFormat="false" ht="32.45" hidden="false" customHeight="true" outlineLevel="0" collapsed="false">
      <c r="A37" s="63" t="n">
        <v>9</v>
      </c>
      <c r="B37" s="83" t="s">
        <v>83</v>
      </c>
      <c r="C37" s="83" t="s">
        <v>84</v>
      </c>
      <c r="D37" s="83" t="s">
        <v>85</v>
      </c>
      <c r="E37" s="125" t="s">
        <v>86</v>
      </c>
      <c r="F37" s="29" t="n">
        <f aca="false">([1]Egypt!M36+[1]Tunisia!M36+[1]Algeria!M36)/3</f>
        <v>0.364114114114114</v>
      </c>
      <c r="G37" s="126" t="n">
        <v>3.57142857142857</v>
      </c>
      <c r="H37" s="29" t="n">
        <f aca="false">(3.6/3.6)*F37</f>
        <v>0.364114114114114</v>
      </c>
      <c r="I37" s="29" t="n">
        <f aca="false">([1]Egypt!P36+[1]Tunisia!P36+[1]Algeria!P36)/3</f>
        <v>0.364114114114114</v>
      </c>
    </row>
    <row r="38" customFormat="false" ht="30.6" hidden="false" customHeight="true" outlineLevel="0" collapsed="false">
      <c r="B38" s="127" t="s">
        <v>87</v>
      </c>
      <c r="C38" s="127"/>
      <c r="D38" s="127"/>
      <c r="E38" s="128"/>
      <c r="F38" s="129"/>
      <c r="G38" s="104"/>
      <c r="H38" s="114"/>
      <c r="I38" s="29" t="n">
        <f aca="false">([1]Egypt!P37+[1]Tunisia!P37+[1]Algeria!P37)/3</f>
        <v>0.280754687742136</v>
      </c>
    </row>
    <row r="39" customFormat="false" ht="25.8" hidden="false" customHeight="true" outlineLevel="0" collapsed="false">
      <c r="A39" s="63" t="n">
        <v>10</v>
      </c>
      <c r="B39" s="106" t="s">
        <v>88</v>
      </c>
      <c r="C39" s="130" t="s">
        <v>89</v>
      </c>
      <c r="D39" s="131" t="s">
        <v>90</v>
      </c>
      <c r="E39" s="132" t="s">
        <v>91</v>
      </c>
      <c r="F39" s="68" t="n">
        <f aca="false">([1]Egypt!M38+[1]Tunisia!M38+[1]Algeria!M38)/3</f>
        <v>0.56150937548427</v>
      </c>
      <c r="G39" s="133" t="n">
        <v>1.78571428571429</v>
      </c>
      <c r="H39" s="71" t="n">
        <f aca="false">(1.8/1.8)*F39</f>
        <v>0.56150937548427</v>
      </c>
      <c r="I39" s="71" t="n">
        <f aca="false">([1]Egypt!P38+[1]Tunisia!P38+[1]Algeria!P38)/3</f>
        <v>0.280754687742136</v>
      </c>
    </row>
    <row r="40" customFormat="false" ht="26.75" hidden="false" customHeight="false" outlineLevel="0" collapsed="false">
      <c r="A40" s="63"/>
      <c r="B40" s="106"/>
      <c r="C40" s="134" t="s">
        <v>92</v>
      </c>
      <c r="D40" s="135" t="s">
        <v>93</v>
      </c>
      <c r="E40" s="136" t="s">
        <v>34</v>
      </c>
      <c r="F40" s="99" t="n">
        <f aca="false">([1]Egypt!M39+[1]Tunisia!M39+[1]Algeria!M39)/3</f>
        <v>0</v>
      </c>
      <c r="G40" s="133" t="n">
        <v>1.78571428571429</v>
      </c>
      <c r="H40" s="71" t="n">
        <f aca="false">(1.8/1.8)*F40</f>
        <v>0</v>
      </c>
      <c r="I40" s="71"/>
    </row>
    <row r="41" customFormat="false" ht="20.45" hidden="false" customHeight="true" outlineLevel="0" collapsed="false">
      <c r="B41" s="137" t="s">
        <v>94</v>
      </c>
      <c r="C41" s="137"/>
      <c r="D41" s="137"/>
      <c r="E41" s="138"/>
      <c r="F41" s="139"/>
      <c r="G41" s="140"/>
      <c r="H41" s="114"/>
      <c r="I41" s="29" t="n">
        <f aca="false">([1]Egypt!P40+[1]Tunisia!P40+[1]Algeria!P40)/3</f>
        <v>0.543478260869565</v>
      </c>
    </row>
    <row r="42" customFormat="false" ht="26.75" hidden="false" customHeight="true" outlineLevel="0" collapsed="false">
      <c r="A42" s="63" t="n">
        <v>11</v>
      </c>
      <c r="B42" s="141" t="s">
        <v>95</v>
      </c>
      <c r="C42" s="130" t="s">
        <v>96</v>
      </c>
      <c r="D42" s="107" t="s">
        <v>97</v>
      </c>
      <c r="E42" s="142" t="s">
        <v>98</v>
      </c>
      <c r="F42" s="68" t="n">
        <f aca="false">([1]Egypt!M41+[1]Tunisia!M41+[1]Algeria!M41)/3</f>
        <v>1.08695652173913</v>
      </c>
      <c r="G42" s="143" t="n">
        <v>1.78571428571429</v>
      </c>
      <c r="H42" s="71" t="n">
        <f aca="false">(1.8/1.8)*F42</f>
        <v>1.08695652173913</v>
      </c>
      <c r="I42" s="71" t="n">
        <f aca="false">([1]Egypt!P41+[1]Tunisia!P41+[1]Algeria!P41)/3</f>
        <v>0.543478260869565</v>
      </c>
    </row>
    <row r="43" customFormat="false" ht="26.75" hidden="false" customHeight="false" outlineLevel="0" collapsed="false">
      <c r="A43" s="63"/>
      <c r="B43" s="141"/>
      <c r="C43" s="134" t="s">
        <v>99</v>
      </c>
      <c r="D43" s="112" t="s">
        <v>100</v>
      </c>
      <c r="E43" s="144" t="s">
        <v>34</v>
      </c>
      <c r="F43" s="99" t="n">
        <f aca="false">([1]Egypt!M42+[1]Tunisia!M42+[1]Algeria!M42)/3</f>
        <v>0</v>
      </c>
      <c r="G43" s="143" t="n">
        <v>1.78571428571429</v>
      </c>
      <c r="H43" s="71" t="n">
        <f aca="false">(1.8/1.8)*F43</f>
        <v>0</v>
      </c>
      <c r="I43" s="71"/>
    </row>
    <row r="44" customFormat="false" ht="30.6" hidden="false" customHeight="true" outlineLevel="0" collapsed="false">
      <c r="B44" s="101" t="s">
        <v>101</v>
      </c>
      <c r="C44" s="101"/>
      <c r="D44" s="101"/>
      <c r="E44" s="102"/>
      <c r="F44" s="103"/>
      <c r="G44" s="104"/>
      <c r="H44" s="114"/>
      <c r="I44" s="29" t="n">
        <f aca="false">([1]Egypt!P43+[1]Tunisia!P43+[1]Algeria!P43)/3</f>
        <v>0.666676373334887</v>
      </c>
    </row>
    <row r="45" customFormat="false" ht="37.8" hidden="false" customHeight="true" outlineLevel="0" collapsed="false">
      <c r="A45" s="63" t="n">
        <v>12</v>
      </c>
      <c r="B45" s="141" t="s">
        <v>102</v>
      </c>
      <c r="C45" s="107" t="s">
        <v>103</v>
      </c>
      <c r="D45" s="107" t="s">
        <v>104</v>
      </c>
      <c r="E45" s="145" t="s">
        <v>105</v>
      </c>
      <c r="F45" s="68" t="n">
        <f aca="false">([1]Egypt!M44+[1]Tunisia!M44+[1]Algeria!M44)/3</f>
        <v>1.52111111111111</v>
      </c>
      <c r="G45" s="133" t="n">
        <v>1.78571428571429</v>
      </c>
      <c r="H45" s="71" t="n">
        <f aca="false">(1.8/1.8)*F45</f>
        <v>1.52111111111111</v>
      </c>
      <c r="I45" s="71" t="n">
        <f aca="false">([1]Egypt!P44+[1]Tunisia!P44+[1]Algeria!P44)/3</f>
        <v>0.666676373334887</v>
      </c>
    </row>
    <row r="46" customFormat="false" ht="26.75" hidden="false" customHeight="false" outlineLevel="0" collapsed="false">
      <c r="A46" s="63"/>
      <c r="B46" s="141"/>
      <c r="C46" s="112" t="s">
        <v>106</v>
      </c>
      <c r="D46" s="112" t="s">
        <v>107</v>
      </c>
      <c r="E46" s="146" t="s">
        <v>108</v>
      </c>
      <c r="F46" s="99" t="n">
        <f aca="false">([1]Egypt!M45+[1]Tunisia!M45+[1]Algeria!M45)/3</f>
        <v>1.28137254901961</v>
      </c>
      <c r="G46" s="133" t="n">
        <v>1.78571428571429</v>
      </c>
      <c r="H46" s="71" t="n">
        <f aca="false">(1.8/1.8)*F46</f>
        <v>1.28137254901961</v>
      </c>
      <c r="I46" s="71"/>
    </row>
    <row r="47" customFormat="false" ht="30.6" hidden="false" customHeight="true" outlineLevel="0" collapsed="false">
      <c r="B47" s="147" t="s">
        <v>109</v>
      </c>
      <c r="C47" s="147"/>
      <c r="D47" s="147"/>
      <c r="E47" s="148"/>
      <c r="F47" s="149"/>
      <c r="G47" s="104"/>
      <c r="H47" s="114"/>
      <c r="I47" s="29" t="n">
        <f aca="false">([1]Egypt!P46+[1]Tunisia!P46+[1]Algeria!P46)/3</f>
        <v>0.453691058802983</v>
      </c>
    </row>
    <row r="48" customFormat="false" ht="20.45" hidden="false" customHeight="true" outlineLevel="0" collapsed="false">
      <c r="B48" s="150" t="s">
        <v>110</v>
      </c>
      <c r="C48" s="150"/>
      <c r="D48" s="150"/>
      <c r="E48" s="151"/>
      <c r="F48" s="152"/>
      <c r="G48" s="140"/>
      <c r="H48" s="153"/>
      <c r="I48" s="29" t="n">
        <f aca="false">([1]Egypt!P47+[1]Tunisia!P47+[1]Algeria!P47)/3</f>
        <v>0.0639348208025754</v>
      </c>
    </row>
    <row r="49" customFormat="false" ht="37.8" hidden="false" customHeight="true" outlineLevel="0" collapsed="false">
      <c r="A49" s="63" t="n">
        <v>13</v>
      </c>
      <c r="B49" s="141" t="s">
        <v>111</v>
      </c>
      <c r="C49" s="107" t="s">
        <v>112</v>
      </c>
      <c r="D49" s="154" t="s">
        <v>113</v>
      </c>
      <c r="E49" s="116" t="s">
        <v>34</v>
      </c>
      <c r="F49" s="155" t="n">
        <f aca="false">([1]Egypt!M48+[1]Tunisia!M48+[1]Algeria!M48)/3</f>
        <v>0</v>
      </c>
      <c r="G49" s="133" t="n">
        <v>1.78571428571429</v>
      </c>
      <c r="H49" s="71" t="n">
        <f aca="false">(1.8/1.8)*F49</f>
        <v>0</v>
      </c>
      <c r="I49" s="71" t="n">
        <f aca="false">([1]Egypt!P48+[1]Tunisia!P48+[1]Algeria!P48)/3</f>
        <v>0.0639348208025754</v>
      </c>
    </row>
    <row r="50" customFormat="false" ht="30.6" hidden="false" customHeight="true" outlineLevel="0" collapsed="false">
      <c r="A50" s="63"/>
      <c r="B50" s="141"/>
      <c r="C50" s="112" t="s">
        <v>114</v>
      </c>
      <c r="D50" s="112" t="s">
        <v>115</v>
      </c>
      <c r="E50" s="123" t="s">
        <v>34</v>
      </c>
      <c r="F50" s="155" t="n">
        <f aca="false">([1]Egypt!M49+[1]Tunisia!M49+[1]Algeria!M49)/3</f>
        <v>0.127869641605151</v>
      </c>
      <c r="G50" s="133" t="n">
        <v>1.78571428571429</v>
      </c>
      <c r="H50" s="71" t="n">
        <f aca="false">(1.8/1.8)*F50</f>
        <v>0.127869641605151</v>
      </c>
      <c r="I50" s="71"/>
    </row>
    <row r="51" customFormat="false" ht="23.65" hidden="false" customHeight="true" outlineLevel="0" collapsed="false">
      <c r="B51" s="101" t="s">
        <v>116</v>
      </c>
      <c r="C51" s="101"/>
      <c r="D51" s="101"/>
      <c r="E51" s="156"/>
      <c r="F51" s="157"/>
      <c r="G51" s="104"/>
      <c r="H51" s="114"/>
      <c r="I51" s="29" t="n">
        <f aca="false">([1]Egypt!P50+[1]Tunisia!P50+[1]Algeria!P50)/3</f>
        <v>0.888888888888889</v>
      </c>
    </row>
    <row r="52" customFormat="false" ht="30.6" hidden="false" customHeight="true" outlineLevel="0" collapsed="false">
      <c r="A52" s="158" t="n">
        <v>14</v>
      </c>
      <c r="B52" s="159" t="s">
        <v>117</v>
      </c>
      <c r="C52" s="160" t="s">
        <v>118</v>
      </c>
      <c r="D52" s="161" t="s">
        <v>119</v>
      </c>
      <c r="E52" s="162" t="s">
        <v>34</v>
      </c>
      <c r="F52" s="68" t="n">
        <f aca="false">([1]Egypt!M51+[1]Tunisia!M51+[1]Algeria!M51)/3</f>
        <v>1.11111111111111</v>
      </c>
      <c r="G52" s="109" t="n">
        <v>3.57142857142857</v>
      </c>
      <c r="H52" s="71" t="n">
        <f aca="false">(1.8/1.8)*F52</f>
        <v>1.11111111111111</v>
      </c>
      <c r="I52" s="29" t="n">
        <f aca="false">([1]Egypt!P51+[1]Tunisia!P51+[1]Algeria!P51)/3</f>
        <v>0.888888888888889</v>
      </c>
    </row>
    <row r="53" customFormat="false" ht="27.75" hidden="false" customHeight="true" outlineLevel="0" collapsed="false">
      <c r="B53" s="101" t="s">
        <v>120</v>
      </c>
      <c r="C53" s="101"/>
      <c r="D53" s="101"/>
      <c r="E53" s="163"/>
      <c r="F53" s="152"/>
      <c r="G53" s="140"/>
      <c r="H53" s="153"/>
      <c r="I53" s="29" t="n">
        <f aca="false">([1]Egypt!P52+[1]Tunisia!P52+[1]Algeria!P52)/3</f>
        <v>0.408249466717484</v>
      </c>
    </row>
    <row r="54" customFormat="false" ht="43.8" hidden="false" customHeight="true" outlineLevel="0" collapsed="false">
      <c r="A54" s="63" t="n">
        <v>15</v>
      </c>
      <c r="B54" s="106" t="s">
        <v>121</v>
      </c>
      <c r="C54" s="164" t="s">
        <v>122</v>
      </c>
      <c r="D54" s="165" t="s">
        <v>123</v>
      </c>
      <c r="E54" s="166" t="s">
        <v>34</v>
      </c>
      <c r="F54" s="68" t="n">
        <f aca="false">([1]Egypt!M53+[1]Tunisia!M53+[1]Algeria!M53)/3</f>
        <v>0.648148148148148</v>
      </c>
      <c r="G54" s="109" t="n">
        <v>0.714285714285714</v>
      </c>
      <c r="H54" s="29" t="n">
        <f aca="false">(0.7/0.7)*F54</f>
        <v>0.648148148148148</v>
      </c>
      <c r="I54" s="167" t="n">
        <f aca="false">([1]Egypt!P53+[1]Tunisia!P53+[1]Algeria!P53)/3</f>
        <v>0.408249466717484</v>
      </c>
    </row>
    <row r="55" customFormat="false" ht="35.45" hidden="false" customHeight="true" outlineLevel="0" collapsed="false">
      <c r="A55" s="63"/>
      <c r="B55" s="106"/>
      <c r="C55" s="168" t="s">
        <v>124</v>
      </c>
      <c r="D55" s="169" t="s">
        <v>125</v>
      </c>
      <c r="E55" s="170" t="s">
        <v>34</v>
      </c>
      <c r="F55" s="95" t="n">
        <f aca="false">([1]Egypt!M54+[1]Tunisia!M54+[1]Algeria!M54)/3</f>
        <v>0</v>
      </c>
      <c r="G55" s="109" t="n">
        <v>0.714285714285714</v>
      </c>
      <c r="H55" s="29" t="n">
        <f aca="false">(0.7/0.7)*F55</f>
        <v>0</v>
      </c>
      <c r="I55" s="167"/>
    </row>
    <row r="56" customFormat="false" ht="34.25" hidden="false" customHeight="true" outlineLevel="0" collapsed="false">
      <c r="A56" s="63"/>
      <c r="B56" s="106"/>
      <c r="C56" s="168" t="s">
        <v>126</v>
      </c>
      <c r="D56" s="169" t="s">
        <v>127</v>
      </c>
      <c r="E56" s="170" t="s">
        <v>34</v>
      </c>
      <c r="F56" s="95" t="n">
        <f aca="false">([1]Egypt!M55+[1]Tunisia!M55+[1]Algeria!M55)/3</f>
        <v>0.555555555555557</v>
      </c>
      <c r="G56" s="109" t="n">
        <v>0.714285714285714</v>
      </c>
      <c r="H56" s="29" t="n">
        <f aca="false">(0.7/0.7)*F56</f>
        <v>0.555555555555557</v>
      </c>
      <c r="I56" s="167"/>
    </row>
    <row r="57" customFormat="false" ht="37.25" hidden="false" customHeight="true" outlineLevel="0" collapsed="false">
      <c r="A57" s="63"/>
      <c r="B57" s="106"/>
      <c r="C57" s="168" t="s">
        <v>128</v>
      </c>
      <c r="D57" s="169" t="s">
        <v>129</v>
      </c>
      <c r="E57" s="170" t="s">
        <v>32</v>
      </c>
      <c r="F57" s="95" t="n">
        <f aca="false">([1]Egypt!M56+[1]Tunisia!M56+[1]Algeria!M56)/3</f>
        <v>0.678885179356977</v>
      </c>
      <c r="G57" s="109" t="n">
        <v>0.714285714285714</v>
      </c>
      <c r="H57" s="29" t="n">
        <f aca="false">(0.7/0.7)*F57</f>
        <v>0.678885179356977</v>
      </c>
      <c r="I57" s="167"/>
    </row>
    <row r="58" customFormat="false" ht="22.8" hidden="false" customHeight="true" outlineLevel="0" collapsed="false">
      <c r="A58" s="63"/>
      <c r="B58" s="106"/>
      <c r="C58" s="122" t="s">
        <v>130</v>
      </c>
      <c r="D58" s="169" t="s">
        <v>131</v>
      </c>
      <c r="E58" s="170" t="s">
        <v>132</v>
      </c>
      <c r="F58" s="95" t="n">
        <f aca="false">([1]Egypt!M57+[1]Tunisia!M57+[1]Algeria!M57)/3</f>
        <v>0.300977031772435</v>
      </c>
      <c r="G58" s="171" t="n">
        <v>0.357142857142857</v>
      </c>
      <c r="H58" s="29" t="n">
        <f aca="false">((0.4/0.8)*F58)+((0.4/0.8)*F59)</f>
        <v>0.15865845052674</v>
      </c>
      <c r="I58" s="167"/>
    </row>
    <row r="59" customFormat="false" ht="21.4" hidden="false" customHeight="true" outlineLevel="0" collapsed="false">
      <c r="A59" s="63"/>
      <c r="B59" s="106"/>
      <c r="C59" s="122"/>
      <c r="D59" s="172" t="s">
        <v>133</v>
      </c>
      <c r="E59" s="173" t="s">
        <v>34</v>
      </c>
      <c r="F59" s="99" t="n">
        <f aca="false">([1]Egypt!M58+[1]Tunisia!M58+[1]Algeria!M58)/3</f>
        <v>0.0163398692810458</v>
      </c>
      <c r="G59" s="174" t="n">
        <v>0.357142857142857</v>
      </c>
      <c r="H59" s="29"/>
      <c r="I59" s="167"/>
    </row>
    <row r="60" customFormat="false" ht="23.45" hidden="false" customHeight="true" outlineLevel="0" collapsed="false">
      <c r="B60" s="147" t="s">
        <v>134</v>
      </c>
      <c r="C60" s="147"/>
      <c r="D60" s="147"/>
      <c r="E60" s="175"/>
      <c r="F60" s="176"/>
      <c r="G60" s="177"/>
      <c r="H60" s="178"/>
      <c r="I60" s="29" t="n">
        <f aca="false">([1]Egypt!P59+[1]Tunisia!P59+[1]Algeria!P59)/3</f>
        <v>0.160714285714286</v>
      </c>
    </row>
    <row r="61" customFormat="false" ht="22.25" hidden="false" customHeight="true" outlineLevel="0" collapsed="false">
      <c r="B61" s="101" t="s">
        <v>135</v>
      </c>
      <c r="C61" s="101"/>
      <c r="D61" s="101"/>
      <c r="E61" s="179"/>
      <c r="F61" s="103"/>
      <c r="G61" s="104"/>
      <c r="H61" s="114"/>
      <c r="I61" s="29" t="n">
        <f aca="false">([1]Egypt!P60+[1]Tunisia!P60+[1]Algeria!P60)/3</f>
        <v>0.321428571428572</v>
      </c>
    </row>
    <row r="62" customFormat="false" ht="39" hidden="false" customHeight="true" outlineLevel="0" collapsed="false">
      <c r="A62" s="63" t="n">
        <v>16</v>
      </c>
      <c r="B62" s="106" t="s">
        <v>136</v>
      </c>
      <c r="C62" s="107" t="s">
        <v>137</v>
      </c>
      <c r="D62" s="107" t="s">
        <v>138</v>
      </c>
      <c r="E62" s="132" t="s">
        <v>139</v>
      </c>
      <c r="F62" s="68" t="n">
        <f aca="false">([1]Egypt!M61+[1]Tunisia!M61+[1]Algeria!M61)/3</f>
        <v>0</v>
      </c>
      <c r="G62" s="109" t="n">
        <v>0.892857142857143</v>
      </c>
      <c r="H62" s="71" t="n">
        <f aca="false">(0.9/0.9)*F62</f>
        <v>0</v>
      </c>
      <c r="I62" s="167" t="n">
        <f aca="false">([1]Egypt!P61+[1]Tunisia!P61+[1]Algeria!P61)/3</f>
        <v>0.321428571428572</v>
      </c>
    </row>
    <row r="63" customFormat="false" ht="58.25" hidden="false" customHeight="true" outlineLevel="0" collapsed="false">
      <c r="A63" s="63"/>
      <c r="B63" s="106"/>
      <c r="C63" s="110" t="s">
        <v>140</v>
      </c>
      <c r="D63" s="168" t="s">
        <v>141</v>
      </c>
      <c r="E63" s="180" t="s">
        <v>142</v>
      </c>
      <c r="F63" s="95" t="n">
        <f aca="false">([1]Egypt!M62+[1]Tunisia!M62+[1]Algeria!M62)/3</f>
        <v>0.285714285714286</v>
      </c>
      <c r="G63" s="109" t="n">
        <v>0.892857142857143</v>
      </c>
      <c r="H63" s="71" t="n">
        <f aca="false">(0.9/0.9)*F63</f>
        <v>0.285714285714286</v>
      </c>
      <c r="I63" s="167"/>
    </row>
    <row r="64" customFormat="false" ht="26.45" hidden="false" customHeight="true" outlineLevel="0" collapsed="false">
      <c r="A64" s="63"/>
      <c r="B64" s="106"/>
      <c r="C64" s="110" t="s">
        <v>143</v>
      </c>
      <c r="D64" s="110" t="s">
        <v>144</v>
      </c>
      <c r="E64" s="180" t="s">
        <v>34</v>
      </c>
      <c r="F64" s="95" t="n">
        <f aca="false">([1]Egypt!M63+[1]Tunisia!M63+[1]Algeria!M63)/3</f>
        <v>0.333333333333333</v>
      </c>
      <c r="G64" s="109" t="n">
        <v>0.892857142857143</v>
      </c>
      <c r="H64" s="71" t="n">
        <f aca="false">(0.9/0.9)*F64</f>
        <v>0.333333333333333</v>
      </c>
      <c r="I64" s="167"/>
    </row>
    <row r="65" customFormat="false" ht="24" hidden="false" customHeight="true" outlineLevel="0" collapsed="false">
      <c r="A65" s="63"/>
      <c r="B65" s="106"/>
      <c r="C65" s="112" t="s">
        <v>145</v>
      </c>
      <c r="D65" s="110" t="s">
        <v>146</v>
      </c>
      <c r="E65" s="180" t="s">
        <v>34</v>
      </c>
      <c r="F65" s="95" t="n">
        <f aca="false">([1]Egypt!M64+[1]Tunisia!M64+[1]Algeria!M64)/3</f>
        <v>0.88888888888889</v>
      </c>
      <c r="G65" s="171" t="n">
        <v>0.297619047619048</v>
      </c>
      <c r="H65" s="71" t="n">
        <f aca="false">((0.3/0.9)*F65)+((0.3/0.9)*F66)+((0.3/0.9)*F67)</f>
        <v>0.666666666666668</v>
      </c>
      <c r="I65" s="167"/>
    </row>
    <row r="66" customFormat="false" ht="22.5" hidden="false" customHeight="true" outlineLevel="0" collapsed="false">
      <c r="A66" s="63"/>
      <c r="B66" s="106"/>
      <c r="C66" s="112"/>
      <c r="D66" s="110" t="s">
        <v>147</v>
      </c>
      <c r="E66" s="180" t="s">
        <v>34</v>
      </c>
      <c r="F66" s="95" t="n">
        <f aca="false">([1]Egypt!M65+[1]Tunisia!M65+[1]Algeria!M65)/3</f>
        <v>0.555555555555557</v>
      </c>
      <c r="G66" s="181" t="n">
        <v>0.297619047619048</v>
      </c>
      <c r="H66" s="71"/>
      <c r="I66" s="167"/>
    </row>
    <row r="67" customFormat="false" ht="27.6" hidden="false" customHeight="true" outlineLevel="0" collapsed="false">
      <c r="A67" s="63"/>
      <c r="B67" s="106"/>
      <c r="C67" s="112"/>
      <c r="D67" s="112" t="s">
        <v>148</v>
      </c>
      <c r="E67" s="136" t="s">
        <v>34</v>
      </c>
      <c r="F67" s="99" t="n">
        <f aca="false">([1]Egypt!M66+[1]Tunisia!M66+[1]Algeria!M66)/3</f>
        <v>0.555555555555557</v>
      </c>
      <c r="G67" s="174" t="n">
        <v>0.297619047619048</v>
      </c>
      <c r="H67" s="71"/>
      <c r="I67" s="167"/>
    </row>
    <row r="68" customFormat="false" ht="27" hidden="false" customHeight="true" outlineLevel="0" collapsed="false">
      <c r="B68" s="150" t="s">
        <v>149</v>
      </c>
      <c r="C68" s="150"/>
      <c r="D68" s="150"/>
      <c r="E68" s="182"/>
      <c r="F68" s="183"/>
      <c r="G68" s="104"/>
      <c r="H68" s="114"/>
      <c r="I68" s="29" t="n">
        <f aca="false">([1]Egypt!P67+[1]Tunisia!P67+[1]Algeria!P67)/3</f>
        <v>0</v>
      </c>
    </row>
    <row r="69" customFormat="false" ht="53.55" hidden="false" customHeight="false" outlineLevel="0" collapsed="false">
      <c r="A69" s="184" t="n">
        <v>17</v>
      </c>
      <c r="B69" s="141" t="s">
        <v>150</v>
      </c>
      <c r="C69" s="141" t="s">
        <v>151</v>
      </c>
      <c r="D69" s="141" t="s">
        <v>152</v>
      </c>
      <c r="E69" s="185" t="s">
        <v>153</v>
      </c>
      <c r="F69" s="68" t="n">
        <f aca="false">([1]Egypt!M68+[1]Tunisia!M68+[1]Algeria!M68)/3</f>
        <v>0</v>
      </c>
      <c r="G69" s="109" t="n">
        <v>3.57142857142857</v>
      </c>
      <c r="H69" s="153" t="n">
        <f aca="false">(3.6/3.6)*F69</f>
        <v>0</v>
      </c>
      <c r="I69" s="29" t="n">
        <f aca="false">([1]Egypt!P68+[1]Tunisia!P68+[1]Algeria!P68)/3</f>
        <v>0</v>
      </c>
    </row>
    <row r="70" customFormat="false" ht="22.25" hidden="false" customHeight="true" outlineLevel="0" collapsed="false">
      <c r="B70" s="186" t="s">
        <v>154</v>
      </c>
      <c r="C70" s="186"/>
      <c r="D70" s="186"/>
      <c r="E70" s="187"/>
      <c r="F70" s="188"/>
      <c r="G70" s="140"/>
      <c r="H70" s="153"/>
      <c r="I70" s="29" t="n">
        <f aca="false">([1]Egypt!P69+[1]Tunisia!P69+[1]Algeria!P69)/3</f>
        <v>0.333333333333333</v>
      </c>
    </row>
    <row r="71" customFormat="false" ht="20.45" hidden="false" customHeight="true" outlineLevel="0" collapsed="false">
      <c r="B71" s="101" t="s">
        <v>155</v>
      </c>
      <c r="C71" s="101"/>
      <c r="D71" s="101"/>
      <c r="E71" s="163"/>
      <c r="F71" s="189"/>
      <c r="G71" s="140"/>
      <c r="H71" s="153"/>
      <c r="I71" s="29" t="n">
        <f aca="false">([1]Egypt!P70+[1]Tunisia!P70+[1]Algeria!P70)/3</f>
        <v>0.333333333333333</v>
      </c>
    </row>
    <row r="72" customFormat="false" ht="52.25" hidden="false" customHeight="true" outlineLevel="0" collapsed="false">
      <c r="A72" s="184" t="n">
        <v>18</v>
      </c>
      <c r="B72" s="141" t="s">
        <v>156</v>
      </c>
      <c r="C72" s="190" t="s">
        <v>157</v>
      </c>
      <c r="D72" s="190" t="s">
        <v>158</v>
      </c>
      <c r="E72" s="191" t="s">
        <v>159</v>
      </c>
      <c r="F72" s="68" t="n">
        <f aca="false">([1]Egypt!M71+[1]Tunisia!M71+[1]Algeria!M71)/3</f>
        <v>0.333333333333333</v>
      </c>
      <c r="G72" s="109" t="n">
        <v>3.57142857142857</v>
      </c>
      <c r="H72" s="153" t="n">
        <f aca="false">(3.6/3.6)*F72</f>
        <v>0.333333333333333</v>
      </c>
      <c r="I72" s="29" t="n">
        <f aca="false">([1]Egypt!P71+[1]Tunisia!P71+[1]Algeria!P71)/3</f>
        <v>0.333333333333333</v>
      </c>
    </row>
    <row r="73" customFormat="false" ht="20.45" hidden="false" customHeight="true" outlineLevel="0" collapsed="false">
      <c r="B73" s="137" t="s">
        <v>160</v>
      </c>
      <c r="C73" s="137"/>
      <c r="D73" s="137"/>
      <c r="E73" s="128"/>
      <c r="F73" s="192"/>
      <c r="G73" s="140"/>
      <c r="H73" s="153"/>
      <c r="I73" s="29" t="n">
        <f aca="false">([1]Egypt!P72+[1]Tunisia!P72+[1]Algeria!P72)/3</f>
        <v>0.333333333333333</v>
      </c>
    </row>
    <row r="74" customFormat="false" ht="45" hidden="false" customHeight="true" outlineLevel="0" collapsed="false">
      <c r="A74" s="184" t="n">
        <v>19</v>
      </c>
      <c r="B74" s="193" t="s">
        <v>161</v>
      </c>
      <c r="C74" s="194" t="s">
        <v>162</v>
      </c>
      <c r="D74" s="195" t="s">
        <v>163</v>
      </c>
      <c r="E74" s="196" t="s">
        <v>34</v>
      </c>
      <c r="F74" s="68" t="n">
        <f aca="false">([1]Egypt!M73+[1]Tunisia!M73+[1]Algeria!M73)/3</f>
        <v>0.333333333333333</v>
      </c>
      <c r="G74" s="109" t="n">
        <v>3.57142857142857</v>
      </c>
      <c r="H74" s="153" t="n">
        <f aca="false">(3.6/3.6)*F74</f>
        <v>0.333333333333333</v>
      </c>
      <c r="I74" s="29" t="n">
        <f aca="false">([1]Egypt!P73+[1]Tunisia!P73+[1]Algeria!P73)/3</f>
        <v>0.333333333333333</v>
      </c>
    </row>
    <row r="75" customFormat="false" ht="30.6" hidden="false" customHeight="true" outlineLevel="0" collapsed="false">
      <c r="B75" s="101" t="s">
        <v>164</v>
      </c>
      <c r="C75" s="101"/>
      <c r="D75" s="101"/>
      <c r="E75" s="163"/>
      <c r="F75" s="189"/>
      <c r="G75" s="140"/>
      <c r="H75" s="153"/>
      <c r="I75" s="29" t="n">
        <f aca="false">([1]Egypt!P74+[1]Tunisia!P74+[1]Algeria!P74)/3</f>
        <v>0.333333333333333</v>
      </c>
      <c r="K75" s="115"/>
    </row>
    <row r="76" customFormat="false" ht="29.45" hidden="false" customHeight="true" outlineLevel="0" collapsed="false">
      <c r="A76" s="184" t="n">
        <v>20</v>
      </c>
      <c r="B76" s="193" t="s">
        <v>165</v>
      </c>
      <c r="C76" s="190" t="s">
        <v>166</v>
      </c>
      <c r="D76" s="194" t="s">
        <v>167</v>
      </c>
      <c r="E76" s="197" t="s">
        <v>34</v>
      </c>
      <c r="F76" s="68" t="n">
        <f aca="false">([1]Egypt!M75+[1]Tunisia!M75+[1]Algeria!M75)/3</f>
        <v>0.333333333333333</v>
      </c>
      <c r="G76" s="109" t="n">
        <v>3.57142857142857</v>
      </c>
      <c r="H76" s="153" t="n">
        <f aca="false">(3.6/3.6)*F76</f>
        <v>0.333333333333333</v>
      </c>
      <c r="I76" s="29" t="n">
        <f aca="false">([1]Egypt!P75+[1]Tunisia!P75+[1]Algeria!P75)/3</f>
        <v>0.333333333333333</v>
      </c>
      <c r="K76" s="115"/>
    </row>
    <row r="77" customFormat="false" ht="20.45" hidden="false" customHeight="true" outlineLevel="0" collapsed="false">
      <c r="B77" s="198" t="s">
        <v>168</v>
      </c>
      <c r="C77" s="198"/>
      <c r="D77" s="198"/>
      <c r="E77" s="199"/>
      <c r="F77" s="200"/>
      <c r="G77" s="140"/>
      <c r="H77" s="153"/>
      <c r="I77" s="29" t="n">
        <f aca="false">([1]Egypt!P76+[1]Tunisia!P76+[1]Algeria!P76)/3</f>
        <v>0.333333333333333</v>
      </c>
    </row>
    <row r="78" customFormat="false" ht="20.45" hidden="false" customHeight="true" outlineLevel="0" collapsed="false">
      <c r="B78" s="101" t="s">
        <v>169</v>
      </c>
      <c r="C78" s="101"/>
      <c r="D78" s="101"/>
      <c r="E78" s="163"/>
      <c r="F78" s="189"/>
      <c r="G78" s="140"/>
      <c r="H78" s="153"/>
      <c r="I78" s="29" t="n">
        <f aca="false">([1]Egypt!P77+[1]Tunisia!P77+[1]Algeria!P77)/3</f>
        <v>0.333333333333333</v>
      </c>
    </row>
    <row r="79" customFormat="false" ht="26.75" hidden="false" customHeight="false" outlineLevel="0" collapsed="false">
      <c r="A79" s="184" t="n">
        <v>21</v>
      </c>
      <c r="B79" s="193" t="s">
        <v>170</v>
      </c>
      <c r="C79" s="201" t="s">
        <v>171</v>
      </c>
      <c r="D79" s="201" t="s">
        <v>172</v>
      </c>
      <c r="E79" s="202" t="s">
        <v>34</v>
      </c>
      <c r="F79" s="68" t="n">
        <f aca="false">([1]Egypt!M78+[1]Tunisia!M78+[1]Algeria!M78)/3</f>
        <v>0.555555555555557</v>
      </c>
      <c r="G79" s="109" t="n">
        <v>3.57142857142857</v>
      </c>
      <c r="H79" s="153" t="n">
        <f aca="false">(3.6/3.6)*F79</f>
        <v>0.555555555555557</v>
      </c>
      <c r="I79" s="29" t="n">
        <f aca="false">([1]Egypt!P78+[1]Tunisia!P78+[1]Algeria!P78)/3</f>
        <v>0.333333333333333</v>
      </c>
    </row>
    <row r="80" customFormat="false" ht="21.6" hidden="false" customHeight="true" outlineLevel="0" collapsed="false">
      <c r="B80" s="203" t="s">
        <v>173</v>
      </c>
      <c r="C80" s="203"/>
      <c r="D80" s="203"/>
      <c r="E80" s="199"/>
      <c r="F80" s="200"/>
      <c r="G80" s="140"/>
      <c r="H80" s="153"/>
      <c r="I80" s="29" t="n">
        <f aca="false">([1]Egypt!P79+[1]Tunisia!P79+[1]Algeria!P79)/3</f>
        <v>0.569764695594943</v>
      </c>
    </row>
    <row r="81" customFormat="false" ht="20.45" hidden="false" customHeight="true" outlineLevel="0" collapsed="false">
      <c r="B81" s="150" t="s">
        <v>174</v>
      </c>
      <c r="C81" s="150"/>
      <c r="D81" s="150"/>
      <c r="E81" s="204"/>
      <c r="F81" s="205"/>
      <c r="G81" s="140"/>
      <c r="H81" s="153"/>
      <c r="I81" s="29" t="n">
        <f aca="false">([1]Egypt!P80+[1]Tunisia!P80+[1]Algeria!P80)/3</f>
        <v>0.535607731201221</v>
      </c>
      <c r="K81" s="115"/>
    </row>
    <row r="82" customFormat="false" ht="44.95" hidden="false" customHeight="true" outlineLevel="0" collapsed="false">
      <c r="A82" s="63"/>
      <c r="B82" s="206" t="s">
        <v>175</v>
      </c>
      <c r="C82" s="107" t="s">
        <v>176</v>
      </c>
      <c r="D82" s="164" t="s">
        <v>177</v>
      </c>
      <c r="E82" s="207" t="s">
        <v>178</v>
      </c>
      <c r="F82" s="68" t="n">
        <f aca="false">([1]Egypt!M81+[1]Tunisia!M81+[1]Algeria!M81)/3</f>
        <v>-0.552953421805882</v>
      </c>
      <c r="G82" s="117" t="n">
        <v>1.78571428571429</v>
      </c>
      <c r="H82" s="208" t="n">
        <f aca="false">(1.8/1.8)*F82</f>
        <v>-0.552953421805882</v>
      </c>
      <c r="I82" s="71" t="n">
        <f aca="false">([1]Egypt!P81+[1]Tunisia!P81+[1]Algeria!P81)/3</f>
        <v>0.286578844652615</v>
      </c>
      <c r="K82" s="115"/>
    </row>
    <row r="83" customFormat="false" ht="39.6" hidden="false" customHeight="true" outlineLevel="0" collapsed="false">
      <c r="A83" s="63"/>
      <c r="B83" s="206"/>
      <c r="C83" s="112" t="s">
        <v>179</v>
      </c>
      <c r="D83" s="122" t="s">
        <v>180</v>
      </c>
      <c r="E83" s="209" t="s">
        <v>181</v>
      </c>
      <c r="F83" s="95" t="n">
        <f aca="false">([1]Egypt!M82+[1]Tunisia!M82+[1]Algeria!M82)/3</f>
        <v>0.836759259259259</v>
      </c>
      <c r="G83" s="117" t="n">
        <v>1.78571428571429</v>
      </c>
      <c r="H83" s="208" t="n">
        <f aca="false">(1.8/1.8)*F83</f>
        <v>0.836759259259259</v>
      </c>
      <c r="I83" s="71"/>
      <c r="K83" s="115"/>
    </row>
    <row r="84" customFormat="false" ht="60" hidden="false" customHeight="true" outlineLevel="0" collapsed="false">
      <c r="A84" s="63"/>
      <c r="B84" s="106" t="s">
        <v>182</v>
      </c>
      <c r="C84" s="210" t="s">
        <v>183</v>
      </c>
      <c r="D84" s="107" t="s">
        <v>184</v>
      </c>
      <c r="E84" s="211" t="s">
        <v>185</v>
      </c>
      <c r="F84" s="95" t="n">
        <f aca="false">([1]Egypt!M83+[1]Tunisia!M83+[1]Algeria!M83)/3</f>
        <v>0.824570814471795</v>
      </c>
      <c r="G84" s="109" t="n">
        <v>1.19047619047619</v>
      </c>
      <c r="H84" s="71" t="n">
        <f aca="false">(1.2/1.2)*F84</f>
        <v>0.824570814471795</v>
      </c>
      <c r="I84" s="93" t="n">
        <f aca="false">([1]Egypt!P83+[1]Tunisia!P83+[1]Algeria!P83)/3</f>
        <v>0.784636617749826</v>
      </c>
    </row>
    <row r="85" customFormat="false" ht="45" hidden="false" customHeight="true" outlineLevel="0" collapsed="false">
      <c r="A85" s="63"/>
      <c r="B85" s="106"/>
      <c r="C85" s="212" t="s">
        <v>186</v>
      </c>
      <c r="D85" s="168" t="s">
        <v>187</v>
      </c>
      <c r="E85" s="213" t="s">
        <v>188</v>
      </c>
      <c r="F85" s="95" t="n">
        <f aca="false">([1]Egypt!M84+[1]Tunisia!M84+[1]Algeria!M84)/3</f>
        <v>0.333333333333333</v>
      </c>
      <c r="G85" s="214" t="n">
        <v>1.19047619047619</v>
      </c>
      <c r="H85" s="105" t="n">
        <f aca="false">(1.2/1.2)*F85</f>
        <v>0.333333333333333</v>
      </c>
      <c r="I85" s="93"/>
    </row>
    <row r="86" customFormat="false" ht="38.45" hidden="false" customHeight="true" outlineLevel="0" collapsed="false">
      <c r="A86" s="63"/>
      <c r="B86" s="106"/>
      <c r="C86" s="215" t="s">
        <v>189</v>
      </c>
      <c r="D86" s="122" t="s">
        <v>190</v>
      </c>
      <c r="E86" s="216" t="s">
        <v>191</v>
      </c>
      <c r="F86" s="99" t="n">
        <f aca="false">([1]Egypt!M85+[1]Tunisia!M85+[1]Algeria!M85)/3</f>
        <v>1.31722222222222</v>
      </c>
      <c r="G86" s="109" t="n">
        <v>1.19047619047619</v>
      </c>
      <c r="H86" s="71" t="n">
        <f aca="false">(1.2/1.2)*F86</f>
        <v>1.31722222222222</v>
      </c>
      <c r="I86" s="93"/>
    </row>
    <row r="87" customFormat="false" ht="20.45" hidden="false" customHeight="true" outlineLevel="0" collapsed="false">
      <c r="B87" s="101" t="s">
        <v>192</v>
      </c>
      <c r="C87" s="101"/>
      <c r="D87" s="101"/>
      <c r="E87" s="102"/>
      <c r="F87" s="103"/>
      <c r="G87" s="104"/>
      <c r="H87" s="114"/>
      <c r="I87" s="29" t="n">
        <f aca="false">([1]Egypt!P86+[1]Tunisia!P86+[1]Algeria!P86)/3</f>
        <v>0.638078624382388</v>
      </c>
    </row>
    <row r="88" customFormat="false" ht="27.6" hidden="false" customHeight="true" outlineLevel="0" collapsed="false">
      <c r="A88" s="63" t="n">
        <v>24</v>
      </c>
      <c r="B88" s="217" t="s">
        <v>193</v>
      </c>
      <c r="C88" s="130" t="s">
        <v>194</v>
      </c>
      <c r="D88" s="66" t="s">
        <v>195</v>
      </c>
      <c r="E88" s="218" t="s">
        <v>196</v>
      </c>
      <c r="F88" s="68" t="n">
        <f aca="false">([1]Egypt!M87+[1]Tunisia!M87+[1]Algeria!M87)/3</f>
        <v>0.546781660692952</v>
      </c>
      <c r="G88" s="109" t="n">
        <v>1.19047619047619</v>
      </c>
      <c r="H88" s="71" t="n">
        <f aca="false">(1.2/1.2)*F88</f>
        <v>0.546781660692952</v>
      </c>
      <c r="I88" s="93" t="n">
        <f aca="false">([1]Egypt!P87+[1]Tunisia!P87+[1]Algeria!P87)/3</f>
        <v>0.638078624382388</v>
      </c>
    </row>
    <row r="89" customFormat="false" ht="25.8" hidden="false" customHeight="true" outlineLevel="0" collapsed="false">
      <c r="A89" s="63"/>
      <c r="B89" s="217"/>
      <c r="C89" s="219" t="s">
        <v>197</v>
      </c>
      <c r="D89" s="77" t="s">
        <v>198</v>
      </c>
      <c r="E89" s="220" t="s">
        <v>199</v>
      </c>
      <c r="F89" s="95" t="n">
        <f aca="false">([1]Egypt!M88+[1]Tunisia!M88+[1]Algeria!M88)/3</f>
        <v>-0.578589743589743</v>
      </c>
      <c r="G89" s="171" t="n">
        <v>0.396825396825397</v>
      </c>
      <c r="H89" s="29" t="n">
        <f aca="false">((0.4/1.2)*F89)+((0.4/1.2)*F90)+((0.4/1.2)*F91)</f>
        <v>0.0293589743589744</v>
      </c>
      <c r="I89" s="93"/>
    </row>
    <row r="90" customFormat="false" ht="25.25" hidden="false" customHeight="true" outlineLevel="0" collapsed="false">
      <c r="A90" s="63"/>
      <c r="B90" s="217"/>
      <c r="C90" s="219"/>
      <c r="D90" s="77" t="s">
        <v>200</v>
      </c>
      <c r="E90" s="220" t="s">
        <v>201</v>
      </c>
      <c r="F90" s="95" t="n">
        <f aca="false">([1]Egypt!M89+[1]Tunisia!M89+[1]Algeria!M89)/3</f>
        <v>0.333333333333333</v>
      </c>
      <c r="G90" s="181" t="n">
        <v>0.396825396825397</v>
      </c>
      <c r="H90" s="29"/>
      <c r="I90" s="93"/>
    </row>
    <row r="91" customFormat="false" ht="26.45" hidden="false" customHeight="true" outlineLevel="0" collapsed="false">
      <c r="A91" s="63"/>
      <c r="B91" s="217"/>
      <c r="C91" s="219"/>
      <c r="D91" s="77" t="s">
        <v>202</v>
      </c>
      <c r="E91" s="220" t="s">
        <v>203</v>
      </c>
      <c r="F91" s="95" t="n">
        <f aca="false">([1]Egypt!M90+[1]Tunisia!M90+[1]Algeria!M90)/3</f>
        <v>0.333333333333333</v>
      </c>
      <c r="G91" s="174" t="n">
        <v>0.396825396825397</v>
      </c>
      <c r="H91" s="29"/>
      <c r="I91" s="93"/>
    </row>
    <row r="92" customFormat="false" ht="40.8" hidden="false" customHeight="true" outlineLevel="0" collapsed="false">
      <c r="A92" s="63"/>
      <c r="B92" s="217"/>
      <c r="C92" s="134" t="s">
        <v>204</v>
      </c>
      <c r="D92" s="97" t="s">
        <v>205</v>
      </c>
      <c r="E92" s="221" t="s">
        <v>34</v>
      </c>
      <c r="F92" s="99" t="n">
        <f aca="false">([1]Egypt!M91+[1]Tunisia!M91+[1]Algeria!M91)/3</f>
        <v>1.33809523809524</v>
      </c>
      <c r="G92" s="109" t="n">
        <v>1.19047619047619</v>
      </c>
      <c r="H92" s="71" t="n">
        <f aca="false">(1.2/1.2)*F92</f>
        <v>1.33809523809524</v>
      </c>
      <c r="I92" s="93"/>
    </row>
    <row r="93" customFormat="false" ht="26.65" hidden="false" customHeight="true" outlineLevel="0" collapsed="false">
      <c r="B93" s="222" t="s">
        <v>206</v>
      </c>
      <c r="C93" s="222"/>
      <c r="D93" s="222"/>
      <c r="E93" s="148"/>
      <c r="F93" s="149"/>
      <c r="G93" s="104"/>
      <c r="H93" s="114"/>
      <c r="I93" s="29" t="n">
        <f aca="false">([1]Egypt!P92+[1]Tunisia!P92+[1]Algeria!P92)/3</f>
        <v>0.282268951706532</v>
      </c>
    </row>
    <row r="94" customFormat="false" ht="20.45" hidden="false" customHeight="true" outlineLevel="0" collapsed="false">
      <c r="B94" s="150" t="s">
        <v>207</v>
      </c>
      <c r="C94" s="150"/>
      <c r="D94" s="150"/>
      <c r="E94" s="223"/>
      <c r="F94" s="224"/>
      <c r="G94" s="140"/>
      <c r="H94" s="153"/>
      <c r="I94" s="29" t="n">
        <f aca="false">([1]Egypt!P93+[1]Tunisia!P93+[1]Algeria!P93)/3</f>
        <v>0.444538513927928</v>
      </c>
    </row>
    <row r="95" customFormat="false" ht="34.8" hidden="false" customHeight="true" outlineLevel="0" collapsed="false">
      <c r="A95" s="63" t="n">
        <v>25</v>
      </c>
      <c r="B95" s="106" t="s">
        <v>208</v>
      </c>
      <c r="C95" s="141" t="s">
        <v>209</v>
      </c>
      <c r="D95" s="107" t="s">
        <v>210</v>
      </c>
      <c r="E95" s="225" t="s">
        <v>211</v>
      </c>
      <c r="F95" s="68" t="n">
        <f aca="false">([1]Egypt!M94+[1]Tunisia!M94+[1]Algeria!M94)/3</f>
        <v>0.666666666666667</v>
      </c>
      <c r="G95" s="171" t="n">
        <v>1.19047619047619</v>
      </c>
      <c r="H95" s="71" t="n">
        <f aca="false">((1.2/3.6)*F95)+((1.2/3.6)*F96)+((1.2/3.6)*(F97))</f>
        <v>0.444538513927928</v>
      </c>
      <c r="I95" s="93" t="n">
        <f aca="false">([1]Egypt!P94+[1]Tunisia!P94+[1]Algeria!P94)/3</f>
        <v>0.444538513927928</v>
      </c>
    </row>
    <row r="96" customFormat="false" ht="39.6" hidden="false" customHeight="true" outlineLevel="0" collapsed="false">
      <c r="A96" s="63"/>
      <c r="B96" s="106"/>
      <c r="C96" s="141"/>
      <c r="D96" s="168" t="s">
        <v>212</v>
      </c>
      <c r="E96" s="226" t="s">
        <v>213</v>
      </c>
      <c r="F96" s="95" t="n">
        <f aca="false">([1]Egypt!M95+[1]Tunisia!M95+[1]Algeria!M95)/3</f>
        <v>0.000282208450449841</v>
      </c>
      <c r="G96" s="181" t="n">
        <v>1.19047619047619</v>
      </c>
      <c r="H96" s="71"/>
      <c r="I96" s="93"/>
    </row>
    <row r="97" customFormat="false" ht="41.45" hidden="false" customHeight="true" outlineLevel="0" collapsed="false">
      <c r="A97" s="63"/>
      <c r="B97" s="106"/>
      <c r="C97" s="141"/>
      <c r="D97" s="112" t="s">
        <v>214</v>
      </c>
      <c r="E97" s="227" t="s">
        <v>34</v>
      </c>
      <c r="F97" s="99" t="n">
        <f aca="false">([1]Egypt!M96+[1]Tunisia!M96+[1]Algeria!M96)/3</f>
        <v>0.666666666666667</v>
      </c>
      <c r="G97" s="174" t="n">
        <v>1.19047619047619</v>
      </c>
      <c r="H97" s="71"/>
      <c r="I97" s="93"/>
    </row>
    <row r="98" customFormat="false" ht="18" hidden="false" customHeight="true" outlineLevel="0" collapsed="false">
      <c r="B98" s="228" t="s">
        <v>215</v>
      </c>
      <c r="C98" s="228"/>
      <c r="D98" s="228"/>
      <c r="E98" s="229"/>
      <c r="F98" s="230"/>
      <c r="G98" s="104"/>
      <c r="H98" s="114"/>
      <c r="I98" s="29" t="n">
        <f aca="false">([1]Egypt!P97+[1]Tunisia!P97+[1]Algeria!P97)/3</f>
        <v>0.228179097632734</v>
      </c>
    </row>
    <row r="99" customFormat="false" ht="29.45" hidden="false" customHeight="true" outlineLevel="0" collapsed="false">
      <c r="A99" s="63" t="n">
        <v>26</v>
      </c>
      <c r="B99" s="83" t="s">
        <v>216</v>
      </c>
      <c r="C99" s="83" t="s">
        <v>217</v>
      </c>
      <c r="D99" s="141" t="s">
        <v>218</v>
      </c>
      <c r="E99" s="231" t="s">
        <v>34</v>
      </c>
      <c r="F99" s="68" t="n">
        <f aca="false">([1]Egypt!M98+[1]Tunisia!M98+[1]Algeria!M98)/3</f>
        <v>8.8888888888889</v>
      </c>
      <c r="G99" s="232" t="n">
        <v>3.57142857142857</v>
      </c>
      <c r="H99" s="29" t="n">
        <f aca="false">(3.6/3.6)*F99</f>
        <v>8.8888888888889</v>
      </c>
      <c r="I99" s="71" t="n">
        <f aca="false">([1]Egypt!P98+[1]Tunisia!P98+[1]Algeria!P98)/3</f>
        <v>0.333333333333333</v>
      </c>
    </row>
    <row r="100" customFormat="false" ht="26.75" hidden="false" customHeight="false" outlineLevel="0" collapsed="false">
      <c r="A100" s="63" t="n">
        <v>27</v>
      </c>
      <c r="B100" s="83" t="s">
        <v>219</v>
      </c>
      <c r="C100" s="83" t="s">
        <v>220</v>
      </c>
      <c r="D100" s="141" t="s">
        <v>221</v>
      </c>
      <c r="E100" s="231" t="s">
        <v>222</v>
      </c>
      <c r="F100" s="95" t="n">
        <f aca="false">([1]Egypt!M99+[1]Tunisia!M99+[1]Algeria!M99)/3</f>
        <v>0.054537292898201</v>
      </c>
      <c r="G100" s="232" t="n">
        <v>3.57142857142857</v>
      </c>
      <c r="H100" s="29" t="n">
        <f aca="false">(3.6/3.6)*F100</f>
        <v>0.054537292898201</v>
      </c>
      <c r="I100" s="178" t="n">
        <f aca="false">([1]Egypt!P99+[1]Tunisia!P99+[1]Algeria!P99)/3</f>
        <v>0.054537292898201</v>
      </c>
    </row>
    <row r="101" customFormat="false" ht="22.45" hidden="false" customHeight="true" outlineLevel="0" collapsed="false">
      <c r="A101" s="63" t="n">
        <v>28</v>
      </c>
      <c r="B101" s="83" t="s">
        <v>223</v>
      </c>
      <c r="C101" s="83" t="s">
        <v>224</v>
      </c>
      <c r="D101" s="164" t="s">
        <v>225</v>
      </c>
      <c r="E101" s="233" t="s">
        <v>226</v>
      </c>
      <c r="F101" s="95" t="n">
        <f aca="false">([1]Egypt!M100+[1]Tunisia!M100+[1]Algeria!M100)/3</f>
        <v>0.593333333333333</v>
      </c>
      <c r="G101" s="234" t="n">
        <v>1.78571428571429</v>
      </c>
      <c r="H101" s="29" t="n">
        <f aca="false">((1.8/3.6)*F101)+((1.8/3.6)*F102)</f>
        <v>0.296666666666667</v>
      </c>
      <c r="I101" s="71" t="n">
        <f aca="false">([1]Egypt!P100+[1]Tunisia!P100+[1]Algeria!P100)/3</f>
        <v>0.296666666666667</v>
      </c>
    </row>
    <row r="102" customFormat="false" ht="38.45" hidden="false" customHeight="true" outlineLevel="0" collapsed="false">
      <c r="A102" s="63"/>
      <c r="B102" s="83"/>
      <c r="C102" s="83"/>
      <c r="D102" s="112" t="s">
        <v>227</v>
      </c>
      <c r="E102" s="235" t="s">
        <v>34</v>
      </c>
      <c r="F102" s="99" t="n">
        <f aca="false">([1]Egypt!M101+[1]Tunisia!M101+[1]Algeria!M101)/3</f>
        <v>0</v>
      </c>
      <c r="G102" s="236" t="n">
        <v>1.78571428571429</v>
      </c>
      <c r="H102" s="29"/>
      <c r="I102" s="71"/>
    </row>
  </sheetData>
  <mergeCells count="92">
    <mergeCell ref="C4:D4"/>
    <mergeCell ref="B5:D5"/>
    <mergeCell ref="B8:D8"/>
    <mergeCell ref="B10:D10"/>
    <mergeCell ref="B11:D11"/>
    <mergeCell ref="A12:A13"/>
    <mergeCell ref="B12:B13"/>
    <mergeCell ref="I12:I13"/>
    <mergeCell ref="A14:A15"/>
    <mergeCell ref="B14:B15"/>
    <mergeCell ref="I14:I15"/>
    <mergeCell ref="A16:A18"/>
    <mergeCell ref="B16:B18"/>
    <mergeCell ref="C16:C18"/>
    <mergeCell ref="H16:H18"/>
    <mergeCell ref="I16:I18"/>
    <mergeCell ref="B19:D19"/>
    <mergeCell ref="A20:A23"/>
    <mergeCell ref="B20:B23"/>
    <mergeCell ref="I20:I23"/>
    <mergeCell ref="B24:D24"/>
    <mergeCell ref="A25:A28"/>
    <mergeCell ref="B25:B32"/>
    <mergeCell ref="I25:I32"/>
    <mergeCell ref="C26:C28"/>
    <mergeCell ref="H26:H28"/>
    <mergeCell ref="C29:C31"/>
    <mergeCell ref="H29:H31"/>
    <mergeCell ref="B33:D33"/>
    <mergeCell ref="B38:D38"/>
    <mergeCell ref="A39:A40"/>
    <mergeCell ref="B39:B40"/>
    <mergeCell ref="I39:I40"/>
    <mergeCell ref="B41:D41"/>
    <mergeCell ref="A42:A43"/>
    <mergeCell ref="B42:B43"/>
    <mergeCell ref="I42:I43"/>
    <mergeCell ref="B44:D44"/>
    <mergeCell ref="A45:A46"/>
    <mergeCell ref="B45:B46"/>
    <mergeCell ref="I45:I46"/>
    <mergeCell ref="B47:D47"/>
    <mergeCell ref="B48:D48"/>
    <mergeCell ref="A49:A50"/>
    <mergeCell ref="B49:B50"/>
    <mergeCell ref="I49:I50"/>
    <mergeCell ref="B51:D51"/>
    <mergeCell ref="B53:D53"/>
    <mergeCell ref="A54:A59"/>
    <mergeCell ref="B54:B59"/>
    <mergeCell ref="I54:I59"/>
    <mergeCell ref="C58:C59"/>
    <mergeCell ref="H58:H59"/>
    <mergeCell ref="B60:D60"/>
    <mergeCell ref="B61:D61"/>
    <mergeCell ref="A62:A67"/>
    <mergeCell ref="B62:B67"/>
    <mergeCell ref="I62:I67"/>
    <mergeCell ref="C65:C67"/>
    <mergeCell ref="H65:H67"/>
    <mergeCell ref="B68:D68"/>
    <mergeCell ref="B70:D70"/>
    <mergeCell ref="B71:D71"/>
    <mergeCell ref="B73:D73"/>
    <mergeCell ref="B75:D75"/>
    <mergeCell ref="B77:D77"/>
    <mergeCell ref="B78:D78"/>
    <mergeCell ref="B80:D80"/>
    <mergeCell ref="B81:D81"/>
    <mergeCell ref="B82:B83"/>
    <mergeCell ref="I82:I83"/>
    <mergeCell ref="B84:B86"/>
    <mergeCell ref="I84:I86"/>
    <mergeCell ref="B87:D87"/>
    <mergeCell ref="A88:A92"/>
    <mergeCell ref="B88:B92"/>
    <mergeCell ref="I88:I92"/>
    <mergeCell ref="C89:C91"/>
    <mergeCell ref="H89:H91"/>
    <mergeCell ref="B93:D93"/>
    <mergeCell ref="B94:D94"/>
    <mergeCell ref="A95:A97"/>
    <mergeCell ref="B95:B97"/>
    <mergeCell ref="C95:C97"/>
    <mergeCell ref="H95:H97"/>
    <mergeCell ref="I95:I97"/>
    <mergeCell ref="B98:D98"/>
    <mergeCell ref="A101:A102"/>
    <mergeCell ref="B101:B102"/>
    <mergeCell ref="C101:C102"/>
    <mergeCell ref="H101:H102"/>
    <mergeCell ref="I101:I102"/>
  </mergeCells>
  <conditionalFormatting sqref="I20:I23 I54 I12:I15 I39:I40">
    <cfRule type="colorScale" priority="2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16:I18">
    <cfRule type="colorScale" priority="3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25:I28">
    <cfRule type="colorScale" priority="4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88">
    <cfRule type="colorScale" priority="5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4">
    <cfRule type="colorScale" priority="6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6">
    <cfRule type="colorScale" priority="7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12:F18">
    <cfRule type="colorScale" priority="8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10">
    <cfRule type="colorScale" priority="9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11">
    <cfRule type="colorScale" priority="10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62">
    <cfRule type="colorScale" priority="11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19">
    <cfRule type="colorScale" priority="12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24">
    <cfRule type="colorScale" priority="13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33">
    <cfRule type="colorScale" priority="14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34">
    <cfRule type="colorScale" priority="15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35">
    <cfRule type="colorScale" priority="16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36">
    <cfRule type="colorScale" priority="17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37">
    <cfRule type="colorScale" priority="18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38">
    <cfRule type="colorScale" priority="19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42:I43">
    <cfRule type="colorScale" priority="20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45:I46">
    <cfRule type="colorScale" priority="21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41">
    <cfRule type="colorScale" priority="22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44">
    <cfRule type="colorScale" priority="23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47">
    <cfRule type="colorScale" priority="24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48">
    <cfRule type="colorScale" priority="25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49:I50">
    <cfRule type="colorScale" priority="26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51">
    <cfRule type="colorScale" priority="27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52">
    <cfRule type="colorScale" priority="28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53">
    <cfRule type="colorScale" priority="29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60">
    <cfRule type="colorScale" priority="30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61">
    <cfRule type="colorScale" priority="31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68">
    <cfRule type="colorScale" priority="32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69">
    <cfRule type="colorScale" priority="33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70">
    <cfRule type="colorScale" priority="34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71">
    <cfRule type="colorScale" priority="35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72">
    <cfRule type="colorScale" priority="36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73">
    <cfRule type="colorScale" priority="37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74">
    <cfRule type="colorScale" priority="38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75">
    <cfRule type="colorScale" priority="39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76">
    <cfRule type="colorScale" priority="40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77">
    <cfRule type="colorScale" priority="41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78">
    <cfRule type="colorScale" priority="42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79">
    <cfRule type="colorScale" priority="43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80">
    <cfRule type="colorScale" priority="44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81">
    <cfRule type="colorScale" priority="45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82:I83">
    <cfRule type="colorScale" priority="46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84:I86">
    <cfRule type="colorScale" priority="47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87">
    <cfRule type="colorScale" priority="48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93">
    <cfRule type="colorScale" priority="49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94">
    <cfRule type="colorScale" priority="50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98">
    <cfRule type="colorScale" priority="51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99">
    <cfRule type="colorScale" priority="52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100">
    <cfRule type="colorScale" priority="53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95:I97">
    <cfRule type="colorScale" priority="54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101:I102">
    <cfRule type="colorScale" priority="55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20">
    <cfRule type="colorScale" priority="56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21">
    <cfRule type="colorScale" priority="57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22">
    <cfRule type="colorScale" priority="58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23">
    <cfRule type="colorScale" priority="59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25">
    <cfRule type="colorScale" priority="60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26">
    <cfRule type="colorScale" priority="61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27">
    <cfRule type="colorScale" priority="62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28">
    <cfRule type="colorScale" priority="63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29">
    <cfRule type="colorScale" priority="64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30">
    <cfRule type="colorScale" priority="65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31">
    <cfRule type="colorScale" priority="66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32">
    <cfRule type="colorScale" priority="67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34">
    <cfRule type="colorScale" priority="68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35">
    <cfRule type="colorScale" priority="69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36">
    <cfRule type="colorScale" priority="70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37">
    <cfRule type="colorScale" priority="71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39">
    <cfRule type="colorScale" priority="72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40">
    <cfRule type="colorScale" priority="73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42">
    <cfRule type="colorScale" priority="74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43">
    <cfRule type="colorScale" priority="75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45">
    <cfRule type="colorScale" priority="76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46">
    <cfRule type="colorScale" priority="77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49">
    <cfRule type="colorScale" priority="78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50">
    <cfRule type="colorScale" priority="79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52">
    <cfRule type="colorScale" priority="80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54">
    <cfRule type="colorScale" priority="81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55">
    <cfRule type="colorScale" priority="82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56">
    <cfRule type="colorScale" priority="83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57">
    <cfRule type="colorScale" priority="84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58">
    <cfRule type="colorScale" priority="85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59">
    <cfRule type="colorScale" priority="86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62">
    <cfRule type="colorScale" priority="87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63">
    <cfRule type="colorScale" priority="88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64">
    <cfRule type="colorScale" priority="89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65">
    <cfRule type="colorScale" priority="90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66">
    <cfRule type="colorScale" priority="91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67">
    <cfRule type="colorScale" priority="92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69">
    <cfRule type="colorScale" priority="93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72">
    <cfRule type="colorScale" priority="94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74">
    <cfRule type="colorScale" priority="95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76">
    <cfRule type="colorScale" priority="96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79">
    <cfRule type="colorScale" priority="97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82">
    <cfRule type="colorScale" priority="98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83">
    <cfRule type="colorScale" priority="99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84">
    <cfRule type="colorScale" priority="100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85">
    <cfRule type="colorScale" priority="101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86">
    <cfRule type="colorScale" priority="102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88">
    <cfRule type="colorScale" priority="103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89">
    <cfRule type="colorScale" priority="104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90">
    <cfRule type="colorScale" priority="105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91">
    <cfRule type="colorScale" priority="106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92">
    <cfRule type="colorScale" priority="107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95">
    <cfRule type="colorScale" priority="108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96">
    <cfRule type="colorScale" priority="109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97">
    <cfRule type="colorScale" priority="110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99">
    <cfRule type="colorScale" priority="111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100">
    <cfRule type="colorScale" priority="112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101">
    <cfRule type="colorScale" priority="113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102">
    <cfRule type="colorScale" priority="114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12:H13">
    <cfRule type="colorScale" priority="115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G24:H24 G19:H19 G33:H33 G38:H38 G41:H41 G44:H44 G47:H48 G51:H51 G60:H61 G68:H68 G70:H71 G73:H73 G75:H75 G77:H78 G80:H81 G87:H87 G93:H94 G98:H98 G53:H53 H58">
    <cfRule type="colorScale" priority="116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16">
    <cfRule type="colorScale" priority="117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20:H23">
    <cfRule type="colorScale" priority="118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25">
    <cfRule type="colorScale" priority="119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26">
    <cfRule type="colorScale" priority="120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29">
    <cfRule type="colorScale" priority="121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32">
    <cfRule type="colorScale" priority="122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34:H37">
    <cfRule type="colorScale" priority="123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39:H40">
    <cfRule type="colorScale" priority="124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54:H57">
    <cfRule type="colorScale" priority="125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62:H64">
    <cfRule type="colorScale" priority="126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65">
    <cfRule type="colorScale" priority="127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69">
    <cfRule type="colorScale" priority="128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82">
    <cfRule type="colorScale" priority="129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84:H86">
    <cfRule type="colorScale" priority="130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88">
    <cfRule type="colorScale" priority="131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89">
    <cfRule type="colorScale" priority="132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95">
    <cfRule type="colorScale" priority="133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101">
    <cfRule type="colorScale" priority="134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92">
    <cfRule type="colorScale" priority="135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14">
    <cfRule type="colorScale" priority="136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15">
    <cfRule type="colorScale" priority="137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42">
    <cfRule type="colorScale" priority="138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43">
    <cfRule type="colorScale" priority="139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45">
    <cfRule type="colorScale" priority="140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46">
    <cfRule type="colorScale" priority="141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49">
    <cfRule type="colorScale" priority="142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50">
    <cfRule type="colorScale" priority="143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52">
    <cfRule type="colorScale" priority="144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72">
    <cfRule type="colorScale" priority="145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74">
    <cfRule type="colorScale" priority="146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76">
    <cfRule type="colorScale" priority="147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79">
    <cfRule type="colorScale" priority="148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83">
    <cfRule type="colorScale" priority="149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99">
    <cfRule type="colorScale" priority="150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100">
    <cfRule type="colorScale" priority="151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LibreOffice/6.0.6.2$Linux_X86_64 LibreOffice_project/00$Build-2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2020-01-31T13:37:15Z</dcterms:created>
  <dc:creator/>
  <dc:description/>
  <dc:language>en-US</dc:language>
  <cp:lastModifiedBy/>
  <dcterms:modified xsi:type="dcterms:W3CDTF">2020-01-31T13:43:44Z</dcterms:modified>
  <cp:revision>2</cp:revision>
  <dc:subject/>
  <dc:title/>
</cp:coreProperties>
</file>