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ntinental Dboard Targets" sheetId="1" state="visible" r:id="rId2"/>
  </sheets>
  <externalReferences>
    <externalReference r:id="rId3"/>
  </externalReferenc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<sst xmlns="http://schemas.openxmlformats.org/spreadsheetml/2006/main" count="253" uniqueCount="228">
  <si>
    <t xml:space="preserve">Agenda 2063 First Ten Year Implementation Plan (FTYIP) Progress Report</t>
  </si>
  <si>
    <t xml:space="preserve">Central Africa Dashboard</t>
  </si>
  <si>
    <t xml:space="preserve">Overall Rating</t>
  </si>
  <si>
    <t xml:space="preserve">Priority Area</t>
  </si>
  <si>
    <t xml:space="preserve">Agenda 2063 Target</t>
  </si>
  <si>
    <t xml:space="preserve">A63 Targets</t>
  </si>
  <si>
    <t xml:space="preserve">A63 Indicators</t>
  </si>
  <si>
    <t xml:space="preserve">Indicator Performance</t>
  </si>
  <si>
    <t xml:space="preserve">Indicator Weight</t>
  </si>
  <si>
    <t xml:space="preserve">Target Performance</t>
  </si>
  <si>
    <t xml:space="preserve">Dashbaord </t>
  </si>
  <si>
    <t xml:space="preserve">Calculating expected values for  2% annual decrease</t>
  </si>
  <si>
    <t xml:space="preserve">ASPIRATION 1: A Prosperous Africa Based on Inclusive Growth and Sustainable Development</t>
  </si>
  <si>
    <t xml:space="preserve">Goal 1: A High Standard of Living, Quality of Life and Well Being for All</t>
  </si>
  <si>
    <t xml:space="preserve">1. Incomes, Jobs and decent work</t>
  </si>
  <si>
    <t xml:space="preserve">1.1.1 Increase 2013 per capita income by at least 30%</t>
  </si>
  <si>
    <t xml:space="preserve">GNI per capita</t>
  </si>
  <si>
    <t xml:space="preserve">8.1.1 Annual growth rate of real GDP per capita</t>
  </si>
  <si>
    <t xml:space="preserve">Baseline</t>
  </si>
  <si>
    <t xml:space="preserve">1.1.2 Reduce 2013 unemployment rate by at least  25%</t>
  </si>
  <si>
    <t xml:space="preserve">Unemployment rate by age group, by sex</t>
  </si>
  <si>
    <t xml:space="preserve">8.5.2 Unemployment rate, by sex, age group and persons with disabilities</t>
  </si>
  <si>
    <t xml:space="preserve">2. Poverty, Inequality and Hunger</t>
  </si>
  <si>
    <t xml:space="preserve">1.2.1 Reduce stunting in children to 10% and underweight to 5%.</t>
  </si>
  <si>
    <t xml:space="preserve">b) Prevalence of underweight among children under 5</t>
  </si>
  <si>
    <t xml:space="preserve">10.2.1 Proportion of people living below 50 per cent of median income, by age, sex and persons with disabilities</t>
  </si>
  <si>
    <t xml:space="preserve">1.2.2 Reduce 2013 level of proportion of the population without access to safe drinking water by 95%.</t>
  </si>
  <si>
    <t xml:space="preserve">% of population with access to safe drinking water</t>
  </si>
  <si>
    <t xml:space="preserve">6.1.1 Percentage of population using safely managed drinking water services</t>
  </si>
  <si>
    <t xml:space="preserve">3. Modern and Liveable Habitats and Basic Quality Services</t>
  </si>
  <si>
    <t xml:space="preserve">1.3.1 Increase access and use of electricity and internet by at least 50% of the 2013 levels</t>
  </si>
  <si>
    <t xml:space="preserve">a)% of households with access to electricity</t>
  </si>
  <si>
    <t xml:space="preserve">7.1.1 Proportion of population with access to electricity</t>
  </si>
  <si>
    <t xml:space="preserve">b) % of households using electricity</t>
  </si>
  <si>
    <t xml:space="preserve">NIL</t>
  </si>
  <si>
    <t xml:space="preserve">c)% of population with access to internet</t>
  </si>
  <si>
    <t xml:space="preserve">17.8.1 Proportion of individuals using the Internet</t>
  </si>
  <si>
    <t xml:space="preserve">Goal 2: Well Educated Citizens and Skills revolution underpinned by Science, Technology and Innovation</t>
  </si>
  <si>
    <t xml:space="preserve">1. Education and STI driven Skills Revolution   </t>
  </si>
  <si>
    <t xml:space="preserve">2.1.1 Enrolment rate for early childhood education is at least 300% of the 2013 rate</t>
  </si>
  <si>
    <t xml:space="preserve">% of children of pre-school age attending pre school</t>
  </si>
  <si>
    <t xml:space="preserve">4.2.2 Participation rate in organized learning (one year before the official primary entry age), by sex</t>
  </si>
  <si>
    <t xml:space="preserve">2.1.2 Enrolment rate for basic education is 100% </t>
  </si>
  <si>
    <t xml:space="preserve">Net enrolment rate by sex  and age in primary school</t>
  </si>
  <si>
    <t xml:space="preserve">4.1.1 Proportion of children: (b) at the end of primary; and achieving at least a minimum proficiency level in (i) reading and (ii) mathematics, by sex</t>
  </si>
  <si>
    <t xml:space="preserve"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</si>
  <si>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</si>
  <si>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 xml:space="preserve"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</si>
  <si>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</si>
  <si>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 xml:space="preserve">Secondary school net enrolment rate by Sex</t>
  </si>
  <si>
    <t xml:space="preserve">Goal 3: Healthy and Well-Nourished Citizens</t>
  </si>
  <si>
    <t xml:space="preserve">1. Health and Nutrition</t>
  </si>
  <si>
    <t xml:space="preserve">3.1.1 Increase 2013 levels of access to sexual and reproductive health services to women by at least 30% </t>
  </si>
  <si>
    <t xml:space="preserve">% of women aged 15-49 who have access to sexual and reproductive health service in the last 12 months</t>
  </si>
  <si>
    <t xml:space="preserve">3.7.1 Proportion of women of reproductive age (aged 15–49 years) who have their need for family planning satisfied with modern methods</t>
  </si>
  <si>
    <t xml:space="preserve">3.1.2 Reduce 2013 maternal mortality rates by at least 50%</t>
  </si>
  <si>
    <t xml:space="preserve">a) Maternal mortality ratio                                                                                 </t>
  </si>
  <si>
    <t xml:space="preserve">3.1.1 Maternal mortality ratio</t>
  </si>
  <si>
    <t xml:space="preserve">b) Neo-natal mortality rate</t>
  </si>
  <si>
    <t xml:space="preserve">3.2.2 Neonatal mortality rate</t>
  </si>
  <si>
    <t xml:space="preserve">c) Under five mortality rate  </t>
  </si>
  <si>
    <t xml:space="preserve">3.2.1 Under‑5 mortality rate</t>
  </si>
  <si>
    <t xml:space="preserve">3.1.3 Reduce the  2013 incidence  of HIV/AIDs, Malaria and TB by at least 80%</t>
  </si>
  <si>
    <t xml:space="preserve">Number of New HIV infections per 1000 population</t>
  </si>
  <si>
    <t xml:space="preserve">3.3.1 Number of new HIV infections per 1,000 uninfected population, by sex, age and key populations</t>
  </si>
  <si>
    <t xml:space="preserve">TB incedence per 1000 persons per year</t>
  </si>
  <si>
    <t xml:space="preserve">3.3.2 Tuberculosis incidence per 100,000 population</t>
  </si>
  <si>
    <t xml:space="preserve">Malaria incidence per 1000 per year</t>
  </si>
  <si>
    <t xml:space="preserve">3.3.3 Malaria incidence per 1,000 population</t>
  </si>
  <si>
    <t xml:space="preserve">3.1.4 Access to Anti-Retroviral (ARV) drugs  is 100%</t>
  </si>
  <si>
    <t xml:space="preserve">% of eligible population with HIV having access to Anti-Retroviral Treatment</t>
  </si>
  <si>
    <t xml:space="preserve">Goal 4: Transformed Economies and Job Creation</t>
  </si>
  <si>
    <t xml:space="preserve">1. Sustainable inclusive economic growth </t>
  </si>
  <si>
    <t xml:space="preserve">4.1.1 Annual GDP growth rate of  at least 7%</t>
  </si>
  <si>
    <t xml:space="preserve">Real GDP</t>
  </si>
  <si>
    <t xml:space="preserve">2. STI driven Manufacturing / Industrialization and Value Addition</t>
  </si>
  <si>
    <t xml:space="preserve">4.2.1 Real value of manufacturing in GDP is 50% more than the 2013 level.</t>
  </si>
  <si>
    <t xml:space="preserve">Manufacturing value added as % of GDP </t>
  </si>
  <si>
    <t xml:space="preserve">9.2.1 Manufacturing value added as a proportion of GDP and per capita</t>
  </si>
  <si>
    <t xml:space="preserve">3. Economic diversification and resilience</t>
  </si>
  <si>
    <t xml:space="preserve">4.3.1 At least 1% of GDP is allocated to science, technology and innovation research and STI driven entrepreneurship development.</t>
  </si>
  <si>
    <t xml:space="preserve">Research and development expenditure as a proportion of GDP</t>
  </si>
  <si>
    <t xml:space="preserve">9.5.1 Research and development expenditure as a proportion of GDP</t>
  </si>
  <si>
    <t xml:space="preserve">4. Hospitality / Tourism </t>
  </si>
  <si>
    <t xml:space="preserve">4.4.1 Contribution of tourism to GDP in real terms is increased by at least 100%.</t>
  </si>
  <si>
    <t xml:space="preserve">Tourism value added as a proportion of GDP</t>
  </si>
  <si>
    <t xml:space="preserve">8.9.1 Tourism direct GDP as a proportion of total GDP and in growth rate</t>
  </si>
  <si>
    <t xml:space="preserve">Goal 5: Modern Agriculture for increased productivity and production</t>
  </si>
  <si>
    <t xml:space="preserve">1. Agricultural  productivity and production</t>
  </si>
  <si>
    <t xml:space="preserve">5.1.1 Double  agricultural total factor productivity</t>
  </si>
  <si>
    <t xml:space="preserve">Agricultural total factor productivity</t>
  </si>
  <si>
    <t xml:space="preserve">2.3.1 Volume of production per labour unit by classes of farming/pastoral/forestry enterprise size</t>
  </si>
  <si>
    <t xml:space="preserve">5.1.2 At least 10% of small-scale farmers graduate into small-scale commercial farming and those graduating at least 30% should be women.</t>
  </si>
  <si>
    <t xml:space="preserve">% of small-scale farmers graduating into small-scale commercial farming by Sex </t>
  </si>
  <si>
    <t xml:space="preserve">Goal 6: Blue/ ocean economy for accelerated economic growth</t>
  </si>
  <si>
    <t xml:space="preserve">1. Marine resources  and Energy</t>
  </si>
  <si>
    <t xml:space="preserve">6.1.1 At least 50% increase in value addition in the fishery sector  in real term is attained by 2023</t>
  </si>
  <si>
    <t xml:space="preserve">Fishery Sector value added ( as share of GDP)</t>
  </si>
  <si>
    <t xml:space="preserve">14.7.1 Sustainable fisheries as a proportion of GDP in small island developing States, least developed countries and all countries</t>
  </si>
  <si>
    <t xml:space="preserve">6.1.2 Marine bio-technology contribution to GDP is increased in real terms by at least 50% from the 2013 levels</t>
  </si>
  <si>
    <t xml:space="preserve">Marine biotechnology value added as a % of GDP</t>
  </si>
  <si>
    <t xml:space="preserve">Goal 7: Environmentally sustainable climate resilient economies and communities</t>
  </si>
  <si>
    <t xml:space="preserve">1. Bio-diversity, conservation and sustainable natural resource management.</t>
  </si>
  <si>
    <t xml:space="preserve">7.1.1 At least 30% of agricultural land is placed under sustainable land management practice</t>
  </si>
  <si>
    <t xml:space="preserve">% of agricultural land placed under sustainable land management practice.</t>
  </si>
  <si>
    <t xml:space="preserve">2.4.1 Proportion of agricultural area under productive and sustainable agriculture</t>
  </si>
  <si>
    <t xml:space="preserve">7.1.2 At least 17%  of terrestrial and inland water and 10%  of coastal and marine areas are preserved</t>
  </si>
  <si>
    <t xml:space="preserve">a) % of terrestrial and inland water areas preserved.                                                         </t>
  </si>
  <si>
    <t xml:space="preserve">15.1.2 Proportion of important sites for terrestrial and freshwater biodiversity that are covered by protected areas, by ecosystem type</t>
  </si>
  <si>
    <t xml:space="preserve">ASPIRATION 2: An Integrated Continent, Politically United and Based on the Ideals of Pan-Africanism and a Vision of African Renaissance</t>
  </si>
  <si>
    <t xml:space="preserve">Goal 8:  United Africa (Federal or Confederate)</t>
  </si>
  <si>
    <t xml:space="preserve">1. Political and economic integration</t>
  </si>
  <si>
    <t xml:space="preserve">8.1.1 Active member of the African Free Trade Area</t>
  </si>
  <si>
    <t xml:space="preserve">No. of Non-tariff barriers (NTBs) eliminated </t>
  </si>
  <si>
    <t xml:space="preserve">8.1.2 Volume of intra-African trade is at least three times the 2013 level</t>
  </si>
  <si>
    <t xml:space="preserve">Change in value of intra-African trade per annum (in US $)</t>
  </si>
  <si>
    <t xml:space="preserve">Goal 9: Key Continental Financial and Monetary Institutions established and functional</t>
  </si>
  <si>
    <t xml:space="preserve">1. Financial and Monetary Institutions</t>
  </si>
  <si>
    <t xml:space="preserve">9.1.1 Fast Track realization of the Continental Free Trade Area</t>
  </si>
  <si>
    <t xml:space="preserve">Existence of a Continental Free Trade Area  that is ratified by all Member States</t>
  </si>
  <si>
    <t xml:space="preserve">Goal 10: World Class Infrastructure criss-crosses Africa</t>
  </si>
  <si>
    <t xml:space="preserve">1. Communications and Infrastructure Connectivity</t>
  </si>
  <si>
    <t xml:space="preserve">10.1.1 At least national readiness for implementation of the trans African Highway Missing link is achieved</t>
  </si>
  <si>
    <t xml:space="preserve">% of the progress made on the implementation of Trans-African Highway Missing link</t>
  </si>
  <si>
    <t xml:space="preserve"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</si>
  <si>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</si>
  <si>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</si>
  <si>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 xml:space="preserve">No. of protocols on African open skies Implemented</t>
  </si>
  <si>
    <t xml:space="preserve">10.1.4 Increase electricity generation and distribution by at least 50% by 2020  </t>
  </si>
  <si>
    <t xml:space="preserve">No. of Mega Watts added into the national grid</t>
  </si>
  <si>
    <t xml:space="preserve">10.1.5 Double ICT penetration and contribution to GDP</t>
  </si>
  <si>
    <t xml:space="preserve"> Proportion of population using mobile phones</t>
  </si>
  <si>
    <t xml:space="preserve">5.b.1 Proportion of individuals who own a mobile telephone, by sex</t>
  </si>
  <si>
    <t xml:space="preserve">% of ICT contribution to GDP</t>
  </si>
  <si>
    <t xml:space="preserve">ASPIRATION 3: An Africa of Good Governance, Democracy, Respect for Human Rights, Justice and the Rule of Law</t>
  </si>
  <si>
    <t xml:space="preserve">Goal 11:  Democratic values, practices, universal principles of human rights, justice and the rule of law entrenched</t>
  </si>
  <si>
    <t xml:space="preserve">1. Democratic Values and Practices are the Norm</t>
  </si>
  <si>
    <t xml:space="preserve">11.1.1 At least 70% of the people believe that they are empowered and are holding their leaders accountable</t>
  </si>
  <si>
    <t xml:space="preserve">% of people who believe that there are effective mechanisms and oversight institutions to hold their leaders accountable</t>
  </si>
  <si>
    <t xml:space="preserve">16.7.2 Proportion of population who believe decision-making is inclusive and responsive, by sex, age, disability and population group</t>
  </si>
  <si>
    <t xml:space="preserve">11.1.2 At least 70% of  the people perceive that the press / information is free and freedom of expression  pertains</t>
  </si>
  <si>
    <t xml:space="preserve">% of people who perceive that there is freedom of the press. </t>
  </si>
  <si>
    <t xml:space="preserve">16.10.1 Number of verified cases of killing, kidnapping, enforced disappearance, arbitrary detention and torture of journalists, associated media personnel, trade unionists and human rights advocates in the previous 12 months</t>
  </si>
  <si>
    <t xml:space="preserve">11.1.3 At least 70% of the public perceive elections are free, fair and transparent</t>
  </si>
  <si>
    <t xml:space="preserve">% of people who believe that the elections are free, fair and transparent.                     </t>
  </si>
  <si>
    <t xml:space="preserve">11.1.4 African Charter on Democracy is signed, ratified and domesticated by 2020</t>
  </si>
  <si>
    <t xml:space="preserve">- Signed</t>
  </si>
  <si>
    <t xml:space="preserve">- Ratified</t>
  </si>
  <si>
    <t xml:space="preserve">- Integrated the African Charter on democracy </t>
  </si>
  <si>
    <t xml:space="preserve">Goal 12: Capable institutions and transformed leadership in place at all levels</t>
  </si>
  <si>
    <t xml:space="preserve">1. Institutions and Leadership</t>
  </si>
  <si>
    <t xml:space="preserve">12.1.1 At least 70% of the public acknowledge  the public service to be professional, efficient, responsive, accountable, impartial  and corruption free</t>
  </si>
  <si>
    <t xml:space="preserve"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</si>
  <si>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</si>
  <si>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 xml:space="preserve">ASPIRATION 4: A Peaceful and Secure Africa</t>
  </si>
  <si>
    <t xml:space="preserve">Goal 13: Peace, Security and Stability are preserved</t>
  </si>
  <si>
    <t xml:space="preserve"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</si>
  <si>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</si>
  <si>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</si>
  <si>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 xml:space="preserve">16.1.2 Conflict-related deaths per 100,000 population, by sex, age and cause</t>
  </si>
  <si>
    <r>
      <rPr>
        <b val="true"/>
        <sz val="9"/>
        <rFont val="Arial"/>
        <family val="2"/>
        <charset val="1"/>
      </rPr>
      <t xml:space="preserve">Goal 14:  A Stable and Peaceful Africa</t>
    </r>
    <r>
      <rPr>
        <sz val="9"/>
        <rFont val="Arial"/>
        <family val="2"/>
        <charset val="1"/>
      </rPr>
      <t xml:space="preserve"> </t>
    </r>
  </si>
  <si>
    <t xml:space="preserve">1. Institutional Structure for AU Instruments on Peace and Security </t>
  </si>
  <si>
    <t xml:space="preserve">14.1.1 Silence All Guns by 2020</t>
  </si>
  <si>
    <t xml:space="preserve">Number of armed conflicts </t>
  </si>
  <si>
    <t xml:space="preserve">Goal 15: A Fully Functional and Operational African Peace and Security Architecture</t>
  </si>
  <si>
    <t xml:space="preserve">1. Operationalization of APSA Pillars</t>
  </si>
  <si>
    <t xml:space="preserve">15.1.1 National Peace Council is established by 2016</t>
  </si>
  <si>
    <t xml:space="preserve">Existence of a national peace council.</t>
  </si>
  <si>
    <t xml:space="preserve">ASPIRATION 5: Africa With a Strong Cultural Identity, Common Heritage, Values and Ethics</t>
  </si>
  <si>
    <t xml:space="preserve">Goal 16: African Cultural Renaissance is pre-eminent</t>
  </si>
  <si>
    <t xml:space="preserve">1. Values and  Ideals of Pan Africanism</t>
  </si>
  <si>
    <t xml:space="preserve">16.1.1 At least 60% of content in educational curriculum is on indigenous African culture, values and language targeting primary and secondary schools</t>
  </si>
  <si>
    <t xml:space="preserve">Proportion of the content of the curricula on indigenous African culture, values and language in primary and secondary schools</t>
  </si>
  <si>
    <t xml:space="preserve">ASPIRATION 6: An Africa Whose Development is People Driven, Relying on the Potential of the African People</t>
  </si>
  <si>
    <t xml:space="preserve">Goal 17:  Full Gender Equality in All Spheres of Life</t>
  </si>
  <si>
    <t xml:space="preserve">1. Women Empowerment</t>
  </si>
  <si>
    <t xml:space="preserve"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</si>
  <si>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</si>
  <si>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 xml:space="preserve">5.a.1 (a) Proportion of total agricultural population with ownership or secure rights over agricultural land by sex and (b) share of women among owners or rights-bearers of agricultural land, by type of tenure</t>
  </si>
  <si>
    <t xml:space="preserve">17.1.2 At least 30% of all elected officials at local, regional and national levels are Women as well as in judicial institutions</t>
  </si>
  <si>
    <t xml:space="preserve">Proportion of seats held by women in national parliaments, regional and local bodies</t>
  </si>
  <si>
    <t xml:space="preserve">5.5.1 Proportion of seats held by women in: (a) National Parliements  and (b) Local Governments </t>
  </si>
  <si>
    <t xml:space="preserve">2. Violence &amp; Discrimination
against Women and Girls</t>
  </si>
  <si>
    <t xml:space="preserve">17.2.1 Reduce 2013 levels of violence against women and Girls by at least 20%</t>
  </si>
  <si>
    <t xml:space="preserve">Proportion of women and girls subjected to sexual and physical violence</t>
  </si>
  <si>
    <t xml:space="preserve">5.2.1 Proportion of ever-partnered women and girls aged 15 years and older subjected to physical, sexual or psychological violence by a current or former intimate partner in the previous 12 months, by form of violence and by age</t>
  </si>
  <si>
    <t xml:space="preserve">17.2.2 Reduce by 50% all harmful social norms and customary practices against women and girls and those that promote violence and discrimination against women and girls</t>
  </si>
  <si>
    <t xml:space="preserve">Proportion of girls and women aged 15-49 years who have undergone female genital mutilation/ cutting by age</t>
  </si>
  <si>
    <t xml:space="preserve">5.3.2 Proportion of girls and women aged 15–49 years who have undergone female genital mutilation/cutting, by age</t>
  </si>
  <si>
    <t xml:space="preserve">17.2.3 Eliminate all barriers to quality education, health and social services for Women and Girls by 2020</t>
  </si>
  <si>
    <t xml:space="preserve">Proportion of children whose births are registered in the first year</t>
  </si>
  <si>
    <t xml:space="preserve">16.9.1 Proportion of children under 5 years of age whose births have been registered with a civil authority, by age</t>
  </si>
  <si>
    <t xml:space="preserve">Goal 18: Engaged and Empowered Youth and Children</t>
  </si>
  <si>
    <t xml:space="preserve">1. Youth Empowerment and Children’s Rights</t>
  </si>
  <si>
    <t xml:space="preserve">18.1.1 Reduce 2013 rate of youth unemployment by at least 25%; in particular female youth </t>
  </si>
  <si>
    <t xml:space="preserve">Unemployment rate of youth, by sex</t>
  </si>
  <si>
    <t xml:space="preserve">8.5.2 Unemployment rate, by sex, age and persons with disabilities</t>
  </si>
  <si>
    <t xml:space="preserve">18.1.2 End all forms of violence, child labour exploitation, child marriage and human trafficking</t>
  </si>
  <si>
    <t xml:space="preserve">% of children engaged in  child labour</t>
  </si>
  <si>
    <t xml:space="preserve">8.7.1 Proportion and number of children aged 5–17 years engaged in child labour, by sex and age</t>
  </si>
  <si>
    <t xml:space="preserve">% of children engaged in child marriage</t>
  </si>
  <si>
    <t xml:space="preserve">5.3.1 Proportion of women aged 20–24 years who were married or in a union before age 15 and before age 18</t>
  </si>
  <si>
    <t xml:space="preserve">%  of children who are victims of human trafficking </t>
  </si>
  <si>
    <t xml:space="preserve">16.2.2 Number of victims of human trafficking per 100,000 population, by sex, age and form of exploitation</t>
  </si>
  <si>
    <t xml:space="preserve"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</si>
  <si>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</si>
  <si>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 xml:space="preserve">ASPIRATION 7: Africa as a Strong and Influential Global Partner</t>
  </si>
  <si>
    <t xml:space="preserve">Goal 19: Africa as a major partner in global affairs and peaceful co-existence</t>
  </si>
  <si>
    <t xml:space="preserve">1. Africa’s place in global affairs</t>
  </si>
  <si>
    <t xml:space="preserve">19.1.1 National statistical system fully functional</t>
  </si>
  <si>
    <t xml:space="preserve">Adoption of statistical legislation that complies with fundamental principles of official statistics</t>
  </si>
  <si>
    <t xml:space="preserve">17.18.2 Number of countries that have national statistical legislation that complies with the Fundamental Principles of Official Statistics</t>
  </si>
  <si>
    <t xml:space="preserve">Proportion of national budget for the implementation of functional statistical system</t>
  </si>
  <si>
    <t xml:space="preserve">17.18.3 Number of countries with a national statistical plan that is fully funded and under implementation, by source of funding</t>
  </si>
  <si>
    <t xml:space="preserve">Existence of formal institutional arrangements for the coordination of the compilation of official statistics</t>
  </si>
  <si>
    <t xml:space="preserve">Goal 20: Africa takes full responsibility for financing her development</t>
  </si>
  <si>
    <t xml:space="preserve"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</si>
  <si>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</si>
  <si>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</si>
  <si>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</si>
  <si>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 xml:space="preserve">20.1.2 Tax and non-tax revenue of all levels of government should cover at least 75% of current and development expenditure</t>
  </si>
  <si>
    <t xml:space="preserve">Total tax revenue as a % of GDP</t>
  </si>
  <si>
    <t xml:space="preserve">17.1.2 Proportion of domestic budget funded by domestic taxes</t>
  </si>
  <si>
    <t xml:space="preserve">3. Development Assistance</t>
  </si>
  <si>
    <t xml:space="preserve">20.1.3 Proportion of aid in the national budget is at most  25% of 2013 level</t>
  </si>
  <si>
    <t xml:space="preserve">Total ODA as a percentage of the national budget</t>
  </si>
  <si>
    <t xml:space="preserve">17.3.1 Foreign direct investment (FDI), official development assistance and South-South cooperation as a proportion of total domestic budget</t>
  </si>
  <si>
    <t xml:space="preserve">Resources raised through innovative financing mechanisms as a % of national budget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</si>
</sst>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%"/>
    <numFmt numFmtId="167" formatCode="#,##0.0"/>
    <numFmt numFmtId="168" formatCode="0.00"/>
    <numFmt numFmtId="169" formatCode="0.0"/>
  </numFmts>
  <fonts count="3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sz val="20"/>
      <color rgb="FFFFFFFF"/>
      <name val="Arial Black"/>
      <family val="2"/>
      <charset val="1"/>
    </font>
    <font>
      <sz val="11"/>
      <color rgb="FFF2F2F2"/>
      <name val="Calibri"/>
      <family val="2"/>
      <charset val="1"/>
    </font>
    <font>
      <b val="true"/>
      <sz val="12"/>
      <color rgb="FFF2F2F2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4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16"/>
      <color rgb="FFFF0000"/>
      <name val="Calibri"/>
      <family val="2"/>
      <charset val="1"/>
    </font>
    <font>
      <sz val="9"/>
      <color rgb="FF000000"/>
      <name val="Arial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sz val="10"/>
      <color rgb="FF000000"/>
      <name val="Arial Narrow"/>
      <family val="2"/>
      <charset val="1"/>
    </font>
    <font>
      <sz val="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1F3864"/>
      <name val="Arial"/>
      <family val="2"/>
      <charset val="1"/>
    </font>
    <font>
      <b val="true"/>
      <sz val="8"/>
      <color rgb="FF1F3864"/>
      <name val="Arial"/>
      <family val="2"/>
      <charset val="1"/>
    </font>
    <font>
      <b val="true"/>
      <sz val="12"/>
      <color rgb="FF1F3864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2"/>
      <name val="Arial"/>
      <family val="2"/>
      <charset val="1"/>
    </font>
    <font>
      <sz val="12"/>
      <color rgb="FF000000"/>
      <name val="Calibri"/>
      <family val="2"/>
      <charset val="1"/>
    </font>
    <font>
      <sz val="14"/>
      <color rgb="FFFF0000"/>
      <name val="Calibri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8"/>
      <name val="Arial"/>
      <family val="2"/>
      <charset val="1"/>
    </font>
  </fonts>
  <fills count="20">
    <fill>
      <patternFill patternType="none"/>
    </fill>
    <fill>
      <patternFill patternType="gray125"/>
    </fill>
    <fill>
      <patternFill patternType="solid">
        <fgColor rgb="FF000066"/>
        <bgColor rgb="FF000080"/>
      </patternFill>
    </fill>
    <fill>
      <patternFill patternType="solid">
        <fgColor rgb="FFD9D9D9"/>
        <bgColor rgb="FFDAE3F3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DAE3F3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DEEBF7"/>
        <bgColor rgb="FFDAE3F3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0000"/>
        <bgColor rgb="FF993300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</fills>
  <borders count="4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6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2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10" fillId="5" borderId="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2" borderId="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6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6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6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6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6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7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7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6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5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5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5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4" fillId="5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1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1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9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5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5" borderId="2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7" borderId="2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14" fillId="7" borderId="1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9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2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2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2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9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2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0" fillId="7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4" borderId="2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7" borderId="1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4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7" borderId="2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0" fillId="7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7" borderId="29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3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8" fillId="0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0" borderId="2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11" borderId="2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10" borderId="3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3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0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6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8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5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12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1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12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2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12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13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8" fillId="9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1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9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13" borderId="3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13" borderId="2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9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8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3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3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5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2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2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5" borderId="4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7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28" fillId="0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4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0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0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4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8" borderId="4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8" borderId="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1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3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3" borderId="2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4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0" borderId="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13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3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4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1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4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13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5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1" fillId="1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12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1" fillId="1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31" fillId="1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31" fillId="13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8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8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3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4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4" borderId="3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4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3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4" borderId="4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3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3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16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8" fillId="17" borderId="4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1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4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9" borderId="4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8" fillId="0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4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4" borderId="4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2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4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3" borderId="3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4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1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13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4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18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8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1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18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7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21" fillId="8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8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9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9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19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5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2" fillId="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5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7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5" borderId="4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5" borderId="2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3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BE5D6"/>
      <rgbColor rgb="FFFF00FF"/>
      <rgbColor rgb="FF00FFFF"/>
      <rgbColor rgb="FF800000"/>
      <rgbColor rgb="FF008000"/>
      <rgbColor rgb="FF000066"/>
      <rgbColor rgb="FF808000"/>
      <rgbColor rgb="FF800080"/>
      <rgbColor rgb="FF008080"/>
      <rgbColor rgb="FFA9D18E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6EE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BDD7EE"/>
      <rgbColor rgb="FFF4B183"/>
      <rgbColor rgb="FFD9D9D9"/>
      <rgbColor rgb="FFF8CBAD"/>
      <rgbColor rgb="FF3366FF"/>
      <rgbColor rgb="FF33CCCC"/>
      <rgbColor rgb="FF99CC00"/>
      <rgbColor rgb="FFFFD966"/>
      <rgbColor rgb="FFFF9900"/>
      <rgbColor rgb="FFFF6600"/>
      <rgbColor rgb="FF666699"/>
      <rgbColor rgb="FFC5E0B4"/>
      <rgbColor rgb="FF1F3864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local/ASSYST-COC/rahulmon.j/Downloads/Central%20African%20Dashboard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spiration Chart"/>
      <sheetName val="Performance by Goal"/>
      <sheetName val="Initial Analysis Table"/>
      <sheetName val="Continental Level Dashboard"/>
      <sheetName val="Continental Dboard Targets"/>
      <sheetName val="Chad"/>
      <sheetName val="Car"/>
    </sheetNames>
    <sheetDataSet>
      <sheetData sheetId="0"/>
      <sheetData sheetId="1"/>
      <sheetData sheetId="2"/>
      <sheetData sheetId="3"/>
      <sheetData sheetId="4"/>
      <sheetData sheetId="5">
        <row r="4">
          <cell r="P4">
            <v>0.221074094432732</v>
          </cell>
        </row>
        <row r="9">
          <cell r="P9">
            <v>0.237575615798258</v>
          </cell>
        </row>
        <row r="10">
          <cell r="P10">
            <v>0.763352217658523</v>
          </cell>
        </row>
        <row r="11">
          <cell r="M11">
            <v>7.77777777777778</v>
          </cell>
        </row>
        <row r="11">
          <cell r="P11">
            <v>1.00001456000233</v>
          </cell>
        </row>
        <row r="12">
          <cell r="M12" t="str">
            <v>0%</v>
          </cell>
        </row>
        <row r="13">
          <cell r="M13" t="str">
            <v>0%</v>
          </cell>
        </row>
        <row r="13">
          <cell r="P13">
            <v>0.290042092973239</v>
          </cell>
        </row>
        <row r="14">
          <cell r="M14">
            <v>0.580084185946478</v>
          </cell>
        </row>
        <row r="15">
          <cell r="M15" t="str">
            <v>0%</v>
          </cell>
        </row>
        <row r="15">
          <cell r="P15">
            <v>1</v>
          </cell>
        </row>
        <row r="16">
          <cell r="M16">
            <v>3.33333333333333</v>
          </cell>
        </row>
        <row r="17">
          <cell r="M17">
            <v>1.42857142857143</v>
          </cell>
        </row>
        <row r="18">
          <cell r="P18">
            <v>0.024452269170579</v>
          </cell>
        </row>
        <row r="19">
          <cell r="M19" t="str">
            <v>0%</v>
          </cell>
        </row>
        <row r="19">
          <cell r="P19">
            <v>0.024452269170579</v>
          </cell>
        </row>
        <row r="20">
          <cell r="M20" t="str">
            <v>0%</v>
          </cell>
        </row>
        <row r="21">
          <cell r="M21" t="str">
            <v>0%</v>
          </cell>
        </row>
        <row r="22">
          <cell r="M22">
            <v>0.0978090766823161</v>
          </cell>
        </row>
        <row r="23">
          <cell r="P23">
            <v>0</v>
          </cell>
        </row>
        <row r="24">
          <cell r="M24" t="str">
            <v>0%</v>
          </cell>
        </row>
        <row r="24">
          <cell r="P24">
            <v>0</v>
          </cell>
        </row>
        <row r="25">
          <cell r="M25" t="str">
            <v>0%</v>
          </cell>
        </row>
        <row r="26">
          <cell r="M26" t="str">
            <v>0%</v>
          </cell>
        </row>
        <row r="27">
          <cell r="M27" t="str">
            <v>0%</v>
          </cell>
        </row>
        <row r="28">
          <cell r="M28" t="str">
            <v>0%</v>
          </cell>
        </row>
        <row r="29">
          <cell r="M29" t="str">
            <v>0%</v>
          </cell>
        </row>
        <row r="30">
          <cell r="M30" t="str">
            <v>0%</v>
          </cell>
        </row>
        <row r="31">
          <cell r="M31">
            <v>0</v>
          </cell>
        </row>
        <row r="32">
          <cell r="P32">
            <v>0.134099616858238</v>
          </cell>
        </row>
        <row r="33">
          <cell r="M33">
            <v>-0.914285714285714</v>
          </cell>
        </row>
        <row r="33">
          <cell r="P33">
            <v>0</v>
          </cell>
        </row>
        <row r="34">
          <cell r="M34">
            <v>0.53639846743295</v>
          </cell>
        </row>
        <row r="34">
          <cell r="P34">
            <v>0.53639846743295</v>
          </cell>
        </row>
        <row r="35">
          <cell r="M35" t="str">
            <v>0%</v>
          </cell>
        </row>
        <row r="35">
          <cell r="P35">
            <v>0</v>
          </cell>
        </row>
        <row r="36">
          <cell r="M36" t="str">
            <v>0%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 t="str">
            <v>0%</v>
          </cell>
        </row>
        <row r="40">
          <cell r="P40">
            <v>0</v>
          </cell>
        </row>
        <row r="41">
          <cell r="M41" t="str">
            <v>0%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0.40640625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0.21921875</v>
          </cell>
        </row>
        <row r="53">
          <cell r="M53">
            <v>1.1</v>
          </cell>
        </row>
        <row r="53">
          <cell r="P53">
            <v>0.21921875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 t="str">
            <v>0%</v>
          </cell>
        </row>
        <row r="57">
          <cell r="M57">
            <v>-0.00781249999999993</v>
          </cell>
        </row>
        <row r="58">
          <cell r="M58" t="str">
            <v>0%</v>
          </cell>
        </row>
        <row r="59">
          <cell r="P59">
            <v>0.152777777777778</v>
          </cell>
        </row>
        <row r="60">
          <cell r="P60">
            <v>0.305555555555556</v>
          </cell>
        </row>
        <row r="61">
          <cell r="M61" t="str">
            <v>0%</v>
          </cell>
        </row>
        <row r="61">
          <cell r="P61">
            <v>0.305555555555556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>
            <v>1.66666666666667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0.333333333333333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0.0862794612794613</v>
          </cell>
        </row>
        <row r="80">
          <cell r="P80">
            <v>0.0252525252525252</v>
          </cell>
        </row>
        <row r="81">
          <cell r="M81" t="str">
            <v>0%</v>
          </cell>
        </row>
        <row r="81">
          <cell r="P81">
            <v>0</v>
          </cell>
        </row>
        <row r="82">
          <cell r="M82">
            <v>0</v>
          </cell>
        </row>
        <row r="83">
          <cell r="M83" t="str">
            <v>0%</v>
          </cell>
        </row>
        <row r="83">
          <cell r="P83">
            <v>0.0505050505050505</v>
          </cell>
        </row>
        <row r="84">
          <cell r="M84" t="str">
            <v>0%</v>
          </cell>
        </row>
        <row r="85">
          <cell r="M85">
            <v>0.151515151515152</v>
          </cell>
        </row>
        <row r="86">
          <cell r="P86">
            <v>0.208333333333333</v>
          </cell>
        </row>
        <row r="87">
          <cell r="M87" t="str">
            <v>0%</v>
          </cell>
        </row>
        <row r="87">
          <cell r="P87">
            <v>0.208333333333333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0.625</v>
          </cell>
        </row>
        <row r="92">
          <cell r="P92">
            <v>0.138888888888889</v>
          </cell>
        </row>
        <row r="93">
          <cell r="P93">
            <v>0.555555555555556</v>
          </cell>
        </row>
        <row r="94">
          <cell r="M94">
            <v>1.66666666666667</v>
          </cell>
        </row>
        <row r="94">
          <cell r="P94">
            <v>0.555555555555556</v>
          </cell>
        </row>
        <row r="95">
          <cell r="M95">
            <v>0</v>
          </cell>
        </row>
        <row r="96">
          <cell r="M96">
            <v>0</v>
          </cell>
        </row>
        <row r="97">
          <cell r="P97">
            <v>0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 t="str">
            <v>0%</v>
          </cell>
        </row>
        <row r="99">
          <cell r="P99">
            <v>0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6">
        <row r="4">
          <cell r="P4">
            <v>0.257568013736529</v>
          </cell>
        </row>
        <row r="9">
          <cell r="P9">
            <v>0.182639236049437</v>
          </cell>
        </row>
        <row r="10">
          <cell r="P10">
            <v>0.333333333333333</v>
          </cell>
        </row>
        <row r="11">
          <cell r="M11">
            <v>-6.46879756468798</v>
          </cell>
        </row>
        <row r="11">
          <cell r="P11">
            <v>0</v>
          </cell>
        </row>
        <row r="12">
          <cell r="M12">
            <v>-0.298507462686567</v>
          </cell>
        </row>
        <row r="13">
          <cell r="M13">
            <v>0.126582278481013</v>
          </cell>
        </row>
        <row r="13">
          <cell r="P13">
            <v>0</v>
          </cell>
        </row>
        <row r="14">
          <cell r="M14">
            <v>-0.921148186370065</v>
          </cell>
        </row>
        <row r="15">
          <cell r="M15">
            <v>1.94444444444444</v>
          </cell>
        </row>
        <row r="15">
          <cell r="P15">
            <v>1</v>
          </cell>
        </row>
        <row r="16">
          <cell r="M16" t="str">
            <v>0%</v>
          </cell>
        </row>
        <row r="17">
          <cell r="M17">
            <v>3.06666666666667</v>
          </cell>
        </row>
        <row r="18">
          <cell r="P18">
            <v>0.0880019957640925</v>
          </cell>
        </row>
        <row r="19">
          <cell r="M19">
            <v>1.11111111111111</v>
          </cell>
        </row>
        <row r="19">
          <cell r="P19">
            <v>0.0880019957640925</v>
          </cell>
        </row>
        <row r="20">
          <cell r="M20">
            <v>-0.806451612903226</v>
          </cell>
        </row>
        <row r="21">
          <cell r="M21" t="str">
            <v>0%</v>
          </cell>
        </row>
        <row r="22">
          <cell r="M22">
            <v>0.0473484848484848</v>
          </cell>
        </row>
        <row r="23">
          <cell r="P23">
            <v>0.338932672092984</v>
          </cell>
        </row>
        <row r="24">
          <cell r="M24">
            <v>0.213675213675214</v>
          </cell>
        </row>
        <row r="24">
          <cell r="P24">
            <v>0.338932672092984</v>
          </cell>
        </row>
        <row r="25">
          <cell r="M25">
            <v>0</v>
          </cell>
        </row>
        <row r="26">
          <cell r="M26">
            <v>-0.152337575908826</v>
          </cell>
        </row>
        <row r="27">
          <cell r="M27">
            <v>0.74487895716946</v>
          </cell>
        </row>
        <row r="28">
          <cell r="M28">
            <v>1.11111111111111</v>
          </cell>
        </row>
        <row r="29">
          <cell r="M29">
            <v>-0.350877192982456</v>
          </cell>
        </row>
        <row r="30">
          <cell r="M30">
            <v>1.3047619047619</v>
          </cell>
        </row>
        <row r="31">
          <cell r="M31">
            <v>0.25462962962963</v>
          </cell>
        </row>
        <row r="32">
          <cell r="P32">
            <v>0.191184041184041</v>
          </cell>
        </row>
        <row r="33">
          <cell r="M33">
            <v>0.314285714285714</v>
          </cell>
        </row>
        <row r="33">
          <cell r="P33">
            <v>0.314285714285714</v>
          </cell>
        </row>
        <row r="34">
          <cell r="M34">
            <v>-1.33333333333333</v>
          </cell>
        </row>
        <row r="34">
          <cell r="P34">
            <v>0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>
            <v>0.45045045045045</v>
          </cell>
        </row>
        <row r="36">
          <cell r="P36">
            <v>0.45045045045045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 t="str">
            <v>0%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0.293954253926653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0.0485294284466256</v>
          </cell>
        </row>
        <row r="53">
          <cell r="M53">
            <v>0</v>
          </cell>
        </row>
        <row r="53">
          <cell r="P53">
            <v>0.0485294284466256</v>
          </cell>
        </row>
        <row r="54">
          <cell r="M54">
            <v>0</v>
          </cell>
        </row>
        <row r="55">
          <cell r="M55">
            <v>-0.0177304964539007</v>
          </cell>
        </row>
        <row r="56">
          <cell r="M56">
            <v>0.0937109720203621</v>
          </cell>
        </row>
        <row r="57">
          <cell r="M57">
            <v>0.333333333333333</v>
          </cell>
        </row>
        <row r="58">
          <cell r="M58" t="str">
            <v>0%</v>
          </cell>
        </row>
        <row r="59">
          <cell r="P59">
            <v>0.179717907762356</v>
          </cell>
        </row>
        <row r="60">
          <cell r="P60">
            <v>0.228349673202614</v>
          </cell>
        </row>
        <row r="61">
          <cell r="M61" t="str">
            <v>0%</v>
          </cell>
        </row>
        <row r="61">
          <cell r="P61">
            <v>0.228349673202614</v>
          </cell>
        </row>
        <row r="62">
          <cell r="M62">
            <v>0.0245098039215686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>
            <v>1.66666666666667</v>
          </cell>
        </row>
        <row r="66">
          <cell r="M66">
            <v>0</v>
          </cell>
        </row>
        <row r="67">
          <cell r="P67">
            <v>0.131086142322097</v>
          </cell>
        </row>
        <row r="68">
          <cell r="M68">
            <v>0.131086142322097</v>
          </cell>
        </row>
        <row r="68">
          <cell r="P68">
            <v>0.131086142322097</v>
          </cell>
        </row>
        <row r="69">
          <cell r="P69">
            <v>0.333333333333333</v>
          </cell>
        </row>
        <row r="70">
          <cell r="P70">
            <v>1</v>
          </cell>
        </row>
        <row r="71">
          <cell r="M71">
            <v>2.14285714285714</v>
          </cell>
        </row>
        <row r="71">
          <cell r="P71">
            <v>1</v>
          </cell>
        </row>
        <row r="72">
          <cell r="P72">
            <v>0</v>
          </cell>
        </row>
        <row r="73">
          <cell r="M73">
            <v>0</v>
          </cell>
        </row>
        <row r="73">
          <cell r="P73">
            <v>0</v>
          </cell>
        </row>
        <row r="74">
          <cell r="P74">
            <v>0</v>
          </cell>
        </row>
        <row r="75">
          <cell r="M75" t="str">
            <v>0%</v>
          </cell>
        </row>
        <row r="75">
          <cell r="P75">
            <v>0</v>
          </cell>
        </row>
        <row r="76">
          <cell r="P76">
            <v>0.845588235294118</v>
          </cell>
        </row>
        <row r="77">
          <cell r="P77">
            <v>0.845588235294118</v>
          </cell>
        </row>
        <row r="78">
          <cell r="M78">
            <v>0.845588235294118</v>
          </cell>
        </row>
        <row r="78">
          <cell r="P78">
            <v>0.845588235294118</v>
          </cell>
        </row>
        <row r="79">
          <cell r="P79">
            <v>0.333338186667443</v>
          </cell>
        </row>
        <row r="80">
          <cell r="P80">
            <v>0.500007280001165</v>
          </cell>
        </row>
        <row r="81">
          <cell r="M81">
            <v>1.62</v>
          </cell>
        </row>
        <row r="81">
          <cell r="P81">
            <v>1.00001456000233</v>
          </cell>
        </row>
        <row r="82">
          <cell r="M82">
            <v>0.401119402985075</v>
          </cell>
        </row>
        <row r="83">
          <cell r="M83">
            <v>-0.301204819277109</v>
          </cell>
        </row>
        <row r="83">
          <cell r="P83">
            <v>0</v>
          </cell>
        </row>
        <row r="84">
          <cell r="M84">
            <v>0</v>
          </cell>
        </row>
        <row r="85">
          <cell r="M85">
            <v>0.0833333333333333</v>
          </cell>
        </row>
        <row r="86">
          <cell r="P86">
            <v>0</v>
          </cell>
        </row>
        <row r="87">
          <cell r="M87">
            <v>-1.49305555555556</v>
          </cell>
        </row>
        <row r="87">
          <cell r="P87">
            <v>0</v>
          </cell>
        </row>
        <row r="88">
          <cell r="M88" t="str">
            <v>0%</v>
          </cell>
        </row>
        <row r="89">
          <cell r="M89">
            <v>-0.194444444444444</v>
          </cell>
        </row>
        <row r="90">
          <cell r="M90">
            <v>0.714285714285714</v>
          </cell>
        </row>
        <row r="91">
          <cell r="M91">
            <v>0.357142857142857</v>
          </cell>
        </row>
        <row r="92">
          <cell r="P92">
            <v>0.233333333333333</v>
          </cell>
        </row>
        <row r="93">
          <cell r="P93">
            <v>0.933333333333333</v>
          </cell>
        </row>
        <row r="94">
          <cell r="M94">
            <v>1.66666666666667</v>
          </cell>
        </row>
        <row r="94">
          <cell r="P94">
            <v>0.933333333333333</v>
          </cell>
        </row>
        <row r="95">
          <cell r="M95">
            <v>0.133333333333333</v>
          </cell>
        </row>
        <row r="96">
          <cell r="M96" t="str">
            <v>100%</v>
          </cell>
        </row>
        <row r="97">
          <cell r="P97">
            <v>0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 t="str">
            <v>0%</v>
          </cell>
        </row>
        <row r="99">
          <cell r="P99">
            <v>0</v>
          </cell>
        </row>
        <row r="100">
          <cell r="M100">
            <v>-4.71227697034149</v>
          </cell>
        </row>
        <row r="100">
          <cell r="P100">
            <v>0</v>
          </cell>
        </row>
        <row r="101">
          <cell r="M101" t="str">
            <v>0%</v>
          </cell>
        </row>
      </sheetData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02"/>
  <sheetViews>
    <sheetView showFormulas="false" showGridLines="true" showRowColHeaders="true" showZeros="true" rightToLeft="false" tabSelected="true" showOutlineSymbols="true" defaultGridColor="true" view="normal" topLeftCell="A88" colorId="64" zoomScale="90" zoomScaleNormal="90" zoomScalePageLayoutView="100" workbookViewId="0">
      <selection pane="topLeft" activeCell="B93" activeCellId="0" sqref="B93"/>
    </sheetView>
  </sheetViews>
  <sheetFormatPr defaultRowHeight="15" zeroHeight="false" outlineLevelRow="0" outlineLevelCol="0"/>
  <cols>
    <col collapsed="false" customWidth="false" hidden="true" outlineLevel="0" max="1" min="1" style="1" width="11.52"/>
    <col collapsed="false" customWidth="true" hidden="false" outlineLevel="0" max="2" min="2" style="1" width="24"/>
    <col collapsed="false" customWidth="true" hidden="false" outlineLevel="0" max="3" min="3" style="1" width="41.87"/>
    <col collapsed="false" customWidth="true" hidden="false" outlineLevel="0" max="4" min="4" style="1" width="38.66"/>
    <col collapsed="false" customWidth="true" hidden="false" outlineLevel="0" max="5" min="5" style="2" width="36.6"/>
    <col collapsed="false" customWidth="true" hidden="false" outlineLevel="0" max="6" min="6" style="2" width="23.35"/>
    <col collapsed="false" customWidth="true" hidden="false" outlineLevel="0" max="7" min="7" style="3" width="20.93"/>
    <col collapsed="false" customWidth="true" hidden="false" outlineLevel="0" max="8" min="8" style="2" width="25.86"/>
    <col collapsed="false" customWidth="true" hidden="false" outlineLevel="0" max="9" min="9" style="4" width="16.14"/>
    <col collapsed="false" customWidth="true" hidden="false" outlineLevel="0" max="10" min="10" style="1" width="4.86"/>
    <col collapsed="false" customWidth="true" hidden="false" outlineLevel="0" max="11" min="11" style="2" width="8.86"/>
    <col collapsed="false" customWidth="false" hidden="true" outlineLevel="0" max="16" min="12" style="2" width="11.52"/>
    <col collapsed="false" customWidth="true" hidden="false" outlineLevel="0" max="17" min="17" style="2" width="8.86"/>
    <col collapsed="false" customWidth="true" hidden="false" outlineLevel="0" max="20" min="18" style="1" width="28.45"/>
    <col collapsed="false" customWidth="true" hidden="false" outlineLevel="0" max="1025" min="21" style="1" width="8.86"/>
  </cols>
  <sheetData>
    <row r="1" customFormat="false" ht="15" hidden="false" customHeight="false" outlineLevel="0" collapsed="false">
      <c r="B1" s="5"/>
      <c r="C1" s="6"/>
      <c r="D1" s="6"/>
      <c r="E1" s="7"/>
      <c r="F1" s="7"/>
      <c r="G1" s="8"/>
      <c r="H1" s="7"/>
      <c r="I1" s="9"/>
    </row>
    <row r="2" customFormat="false" ht="46.15" hidden="false" customHeight="true" outlineLevel="0" collapsed="false">
      <c r="B2" s="10" t="s">
        <v>0</v>
      </c>
      <c r="C2" s="11"/>
      <c r="D2" s="11"/>
      <c r="E2" s="11"/>
      <c r="F2" s="11"/>
      <c r="G2" s="11"/>
      <c r="H2" s="11"/>
      <c r="I2" s="12"/>
    </row>
    <row r="3" customFormat="false" ht="15" hidden="false" customHeight="false" outlineLevel="0" collapsed="false">
      <c r="B3" s="13"/>
      <c r="C3" s="14"/>
      <c r="D3" s="15"/>
      <c r="E3" s="14"/>
      <c r="F3" s="14"/>
      <c r="G3" s="16"/>
      <c r="H3" s="14"/>
      <c r="I3" s="17"/>
    </row>
    <row r="4" customFormat="false" ht="26.45" hidden="false" customHeight="true" outlineLevel="0" collapsed="false">
      <c r="B4" s="13"/>
      <c r="C4" s="18" t="s">
        <v>1</v>
      </c>
      <c r="D4" s="18"/>
      <c r="E4" s="14"/>
      <c r="F4" s="14"/>
      <c r="G4" s="16"/>
      <c r="H4" s="14"/>
      <c r="I4" s="19"/>
    </row>
    <row r="5" customFormat="false" ht="17.35" hidden="false" customHeight="false" outlineLevel="0" collapsed="false">
      <c r="B5" s="20"/>
      <c r="C5" s="20"/>
      <c r="D5" s="20"/>
      <c r="E5" s="14"/>
      <c r="F5" s="14"/>
      <c r="G5" s="16"/>
      <c r="H5" s="14"/>
      <c r="I5" s="17"/>
    </row>
    <row r="6" customFormat="false" ht="22.05" hidden="false" customHeight="false" outlineLevel="0" collapsed="false">
      <c r="B6" s="20"/>
      <c r="C6" s="21"/>
      <c r="D6" s="21"/>
      <c r="E6" s="22"/>
      <c r="F6" s="23" t="s">
        <v>2</v>
      </c>
      <c r="G6" s="24"/>
      <c r="H6" s="23" t="s">
        <v>2</v>
      </c>
      <c r="I6" s="25" t="n">
        <f aca="false">([1]Chad!P4+[1]Car!P4)/2</f>
        <v>0.239321054084631</v>
      </c>
    </row>
    <row r="7" customFormat="false" ht="17.35" hidden="false" customHeight="false" outlineLevel="0" collapsed="false">
      <c r="B7" s="26"/>
      <c r="C7" s="27"/>
      <c r="D7" s="27"/>
      <c r="E7" s="28"/>
      <c r="F7" s="28"/>
      <c r="G7" s="29"/>
      <c r="H7" s="28"/>
      <c r="I7" s="30"/>
    </row>
    <row r="8" customFormat="false" ht="6.75" hidden="false" customHeight="true" outlineLevel="0" collapsed="false">
      <c r="B8" s="31"/>
      <c r="C8" s="31"/>
      <c r="D8" s="31"/>
      <c r="E8" s="32"/>
      <c r="F8" s="32"/>
      <c r="G8" s="33"/>
      <c r="H8" s="32"/>
      <c r="I8" s="34"/>
    </row>
    <row r="9" customFormat="false" ht="25.25" hidden="false" customHeight="true" outlineLevel="0" collapsed="false">
      <c r="B9" s="35" t="s">
        <v>3</v>
      </c>
      <c r="C9" s="35" t="s">
        <v>4</v>
      </c>
      <c r="D9" s="35" t="s">
        <v>5</v>
      </c>
      <c r="E9" s="35" t="s">
        <v>6</v>
      </c>
      <c r="F9" s="35" t="s">
        <v>7</v>
      </c>
      <c r="G9" s="36" t="s">
        <v>8</v>
      </c>
      <c r="H9" s="35" t="s">
        <v>9</v>
      </c>
      <c r="I9" s="37" t="s">
        <v>10</v>
      </c>
      <c r="L9" s="38" t="s">
        <v>11</v>
      </c>
      <c r="M9" s="39"/>
      <c r="N9" s="39"/>
      <c r="O9" s="39"/>
      <c r="P9" s="40"/>
    </row>
    <row r="10" customFormat="false" ht="25.25" hidden="false" customHeight="true" outlineLevel="0" collapsed="false">
      <c r="B10" s="41" t="s">
        <v>12</v>
      </c>
      <c r="C10" s="41"/>
      <c r="D10" s="41"/>
      <c r="E10" s="42"/>
      <c r="F10" s="42"/>
      <c r="G10" s="43"/>
      <c r="H10" s="42"/>
      <c r="I10" s="25" t="n">
        <f aca="false">([1]Chad!P9+[1]Car!P9)/2</f>
        <v>0.210107425923847</v>
      </c>
      <c r="L10" s="44"/>
      <c r="M10" s="45"/>
      <c r="N10" s="45"/>
      <c r="O10" s="45"/>
      <c r="P10" s="46"/>
    </row>
    <row r="11" s="47" customFormat="true" ht="25.25" hidden="false" customHeight="true" outlineLevel="0" collapsed="false">
      <c r="B11" s="48" t="s">
        <v>13</v>
      </c>
      <c r="C11" s="48"/>
      <c r="D11" s="48"/>
      <c r="E11" s="49"/>
      <c r="F11" s="50"/>
      <c r="G11" s="51"/>
      <c r="H11" s="50"/>
      <c r="I11" s="25" t="n">
        <f aca="false">([1]Chad!P10+[1]Car!P10)/2</f>
        <v>0.548342775495928</v>
      </c>
      <c r="K11" s="52"/>
      <c r="L11" s="53"/>
      <c r="M11" s="54"/>
      <c r="N11" s="54"/>
      <c r="O11" s="54"/>
      <c r="P11" s="55"/>
      <c r="Q11" s="52"/>
    </row>
    <row r="12" customFormat="false" ht="27.6" hidden="false" customHeight="true" outlineLevel="0" collapsed="false">
      <c r="A12" s="56" t="n">
        <v>1</v>
      </c>
      <c r="B12" s="57" t="s">
        <v>14</v>
      </c>
      <c r="C12" s="58" t="s">
        <v>15</v>
      </c>
      <c r="D12" s="59" t="s">
        <v>16</v>
      </c>
      <c r="E12" s="60" t="s">
        <v>17</v>
      </c>
      <c r="F12" s="61" t="n">
        <f aca="false">([1]Chad!M11+[1]Car!M11)/2</f>
        <v>0.6544901065449</v>
      </c>
      <c r="G12" s="62" t="n">
        <v>1.78571428571429</v>
      </c>
      <c r="H12" s="61" t="n">
        <f aca="false">(1.8/1.8)*F12</f>
        <v>0.6544901065449</v>
      </c>
      <c r="I12" s="63" t="n">
        <f aca="false">([1]Chad!P11+[1]Car!P11)/2</f>
        <v>0.500007280001165</v>
      </c>
      <c r="L12" s="64" t="s">
        <v>18</v>
      </c>
      <c r="M12" s="65" t="e">
        <f aca="false">#REF!</f>
        <v>#REF!</v>
      </c>
      <c r="N12" s="66"/>
      <c r="O12" s="66"/>
      <c r="P12" s="67"/>
    </row>
    <row r="13" customFormat="false" ht="27" hidden="false" customHeight="true" outlineLevel="0" collapsed="false">
      <c r="A13" s="56"/>
      <c r="B13" s="57"/>
      <c r="C13" s="68" t="s">
        <v>19</v>
      </c>
      <c r="D13" s="69" t="s">
        <v>20</v>
      </c>
      <c r="E13" s="70" t="s">
        <v>21</v>
      </c>
      <c r="F13" s="61" t="n">
        <f aca="false">([1]Chad!M12+[1]Car!M12)/2</f>
        <v>-0.149253731343284</v>
      </c>
      <c r="G13" s="71" t="n">
        <v>1.78571428571429</v>
      </c>
      <c r="H13" s="61" t="n">
        <f aca="false">(1.8/1.8)*F13</f>
        <v>-0.149253731343284</v>
      </c>
      <c r="I13" s="63"/>
      <c r="L13" s="72" t="n">
        <v>0.02</v>
      </c>
      <c r="M13" s="73" t="e">
        <f aca="false">(M12-(M12*L13))</f>
        <v>#REF!</v>
      </c>
      <c r="N13" s="73" t="e">
        <f aca="false">M12-(L13*M12)</f>
        <v>#REF!</v>
      </c>
      <c r="O13" s="66"/>
      <c r="P13" s="67"/>
    </row>
    <row r="14" customFormat="false" ht="32.45" hidden="false" customHeight="true" outlineLevel="0" collapsed="false">
      <c r="A14" s="56" t="n">
        <v>2</v>
      </c>
      <c r="B14" s="74" t="s">
        <v>22</v>
      </c>
      <c r="C14" s="68" t="s">
        <v>23</v>
      </c>
      <c r="D14" s="69" t="s">
        <v>24</v>
      </c>
      <c r="E14" s="75" t="s">
        <v>25</v>
      </c>
      <c r="F14" s="61" t="n">
        <f aca="false">([1]Chad!M13+[1]Car!M13)/2</f>
        <v>0.0632911392405065</v>
      </c>
      <c r="G14" s="62" t="n">
        <v>1.78571428571429</v>
      </c>
      <c r="H14" s="61" t="n">
        <f aca="false">(1.8/1.8)*F14</f>
        <v>0.0632911392405065</v>
      </c>
      <c r="I14" s="63" t="n">
        <f aca="false">([1]Chad!P13+[1]Car!P13)/2</f>
        <v>0.14502104648662</v>
      </c>
      <c r="L14" s="72" t="n">
        <v>0.02</v>
      </c>
      <c r="M14" s="73" t="e">
        <f aca="false">(#REF!-(#REF!*L14))</f>
        <v>#REF!</v>
      </c>
      <c r="N14" s="73" t="e">
        <f aca="false">(M12-(L13*M12))-((M12-(L13*M12))*0.02)-(((M12-(L13*M12))-((M12-(L13*M12))*0.02))*0.02)-(((M12-(L13*M12))-((M12-(L13*M12))*0.02)-(((M12-(L13*M12))-((M12-(L13*M12))*0.02))*0.02))*0.02)</f>
        <v>#REF!</v>
      </c>
      <c r="O14" s="76" t="e">
        <f aca="false">(M12-M15)/M12</f>
        <v>#REF!</v>
      </c>
      <c r="P14" s="67"/>
    </row>
    <row r="15" customFormat="false" ht="33" hidden="false" customHeight="true" outlineLevel="0" collapsed="false">
      <c r="A15" s="56"/>
      <c r="B15" s="74"/>
      <c r="C15" s="68" t="s">
        <v>26</v>
      </c>
      <c r="D15" s="69" t="s">
        <v>27</v>
      </c>
      <c r="E15" s="77" t="s">
        <v>28</v>
      </c>
      <c r="F15" s="61" t="n">
        <f aca="false">([1]Chad!M14+[1]Car!M14)/2</f>
        <v>-0.170532000211794</v>
      </c>
      <c r="G15" s="71" t="n">
        <v>1.78571428571429</v>
      </c>
      <c r="H15" s="61" t="n">
        <f aca="false">(1.8/1.8)*F15</f>
        <v>-0.170532000211794</v>
      </c>
      <c r="I15" s="63"/>
      <c r="L15" s="78" t="n">
        <v>0.02</v>
      </c>
      <c r="M15" s="79" t="e">
        <f aca="false">(#REF!-(#REF!*L15))</f>
        <v>#REF!</v>
      </c>
      <c r="N15" s="79" t="e">
        <f aca="false">(M12-(L13*M12))-((M12-(L13*M12))*0.02)-(((M12-(L13*M12))-((M12-(L13*M12))*0.02))*0.02)-(((M12-(L13*M12))-((M12-(L13*M12))*0.02)-(((M12-(L13*M12))-((M12-(L13*M12))*0.02))*0.02))*0.02)-(((M12-(L13*M12))-((M12-(L13*M12))*0.02)-(((M12-(L13*M12))-((M12-(L13*M12))*0.02))*0.02)-(((M12-(L13*M12))-((M12-(L13*M12))*0.02)-(((M12-(L13*M12))-((M12-(L13*M13))*0.02))*0.02))*0.02))*0.02)-(((M12-(L13*M12))-((M12-(L13*M12))*0.02)-(((M12-(L13*M12))-((M12-(L13*M12))*0.02))*0.02)-(((M12-(L13*M12))-((M12-(L13*M12))*0.02)-(((M12-(L13*M12))-((M12-(L13*M12))*0.02))*0.02))*0.02)-(((M12-(L13*M12))-((M12-(L13*M12))*0.02)-(((M12-(L13*M12))-((M12-(L13*M12))*0.02))*0.02)-(((M12-(L13*M12))-((M12-(L13*M12))*0.02)-(((M12-(L13*M12))-((M12-(L13*M12))*0.02))*0.02))*0.02))*0.02))*0.02)</f>
        <v>#REF!</v>
      </c>
      <c r="O15" s="80" t="e">
        <f aca="false">M12-N15</f>
        <v>#REF!</v>
      </c>
      <c r="P15" s="81"/>
    </row>
    <row r="16" customFormat="false" ht="22.25" hidden="false" customHeight="true" outlineLevel="0" collapsed="false">
      <c r="A16" s="56" t="n">
        <v>3</v>
      </c>
      <c r="B16" s="74" t="s">
        <v>29</v>
      </c>
      <c r="C16" s="82" t="s">
        <v>30</v>
      </c>
      <c r="D16" s="69" t="s">
        <v>31</v>
      </c>
      <c r="E16" s="83" t="s">
        <v>32</v>
      </c>
      <c r="F16" s="61" t="n">
        <f aca="false">([1]Chad!M15+[1]Car!M15)/2</f>
        <v>0.97222222222222</v>
      </c>
      <c r="G16" s="62" t="n">
        <v>1.19047619047619</v>
      </c>
      <c r="H16" s="61" t="n">
        <f aca="false">((G16/3.6)*F16)+((G17/3.6)*F17)+((G18/3.6)*F18)</f>
        <v>1.61590870916268</v>
      </c>
      <c r="I16" s="84" t="n">
        <f aca="false">([1]Chad!P15+[1]Car!P15)/2</f>
        <v>1</v>
      </c>
    </row>
    <row r="17" customFormat="false" ht="29.65" hidden="false" customHeight="true" outlineLevel="0" collapsed="false">
      <c r="A17" s="56"/>
      <c r="B17" s="74"/>
      <c r="C17" s="82"/>
      <c r="D17" s="69" t="s">
        <v>33</v>
      </c>
      <c r="E17" s="85" t="s">
        <v>34</v>
      </c>
      <c r="F17" s="61" t="n">
        <f aca="false">([1]Chad!M16+[1]Car!M16)/2</f>
        <v>1.66666666666667</v>
      </c>
      <c r="G17" s="86" t="n">
        <v>1.19047619047619</v>
      </c>
      <c r="H17" s="61"/>
      <c r="I17" s="84"/>
    </row>
    <row r="18" customFormat="false" ht="25.25" hidden="false" customHeight="true" outlineLevel="0" collapsed="false">
      <c r="A18" s="56"/>
      <c r="B18" s="74"/>
      <c r="C18" s="82"/>
      <c r="D18" s="87" t="s">
        <v>35</v>
      </c>
      <c r="E18" s="88" t="s">
        <v>36</v>
      </c>
      <c r="F18" s="61" t="n">
        <f aca="false">([1]Chad!M17+[1]Car!M17)/2</f>
        <v>2.24761904761905</v>
      </c>
      <c r="G18" s="71" t="n">
        <v>1.19047619047619</v>
      </c>
      <c r="H18" s="61"/>
      <c r="I18" s="84"/>
    </row>
    <row r="19" customFormat="false" ht="26.25" hidden="false" customHeight="true" outlineLevel="0" collapsed="false">
      <c r="A19" s="89"/>
      <c r="B19" s="90" t="s">
        <v>37</v>
      </c>
      <c r="C19" s="90"/>
      <c r="D19" s="90"/>
      <c r="E19" s="91"/>
      <c r="F19" s="92"/>
      <c r="G19" s="93"/>
      <c r="H19" s="92"/>
      <c r="I19" s="25" t="n">
        <f aca="false">([1]Chad!P18+[1]Car!P18)/2</f>
        <v>0.0562271324673358</v>
      </c>
    </row>
    <row r="20" customFormat="false" ht="34.25" hidden="false" customHeight="true" outlineLevel="0" collapsed="false">
      <c r="A20" s="56" t="n">
        <v>4</v>
      </c>
      <c r="B20" s="94" t="s">
        <v>38</v>
      </c>
      <c r="C20" s="95" t="s">
        <v>39</v>
      </c>
      <c r="D20" s="59" t="s">
        <v>40</v>
      </c>
      <c r="E20" s="96" t="s">
        <v>41</v>
      </c>
      <c r="F20" s="61" t="n">
        <f aca="false">([1]Chad!M19+[1]Car!M19)/2</f>
        <v>0.555555555555555</v>
      </c>
      <c r="G20" s="97" t="n">
        <v>0.892857142857143</v>
      </c>
      <c r="H20" s="61" t="n">
        <f aca="false">(0.9/0.9)*F20</f>
        <v>0.555555555555555</v>
      </c>
      <c r="I20" s="63" t="n">
        <f aca="false">([1]Chad!P19+[1]Car!P19)/2</f>
        <v>0.0562271324673358</v>
      </c>
    </row>
    <row r="21" customFormat="false" ht="39" hidden="false" customHeight="true" outlineLevel="0" collapsed="false">
      <c r="A21" s="56"/>
      <c r="B21" s="94"/>
      <c r="C21" s="98" t="s">
        <v>42</v>
      </c>
      <c r="D21" s="69" t="s">
        <v>43</v>
      </c>
      <c r="E21" s="99" t="s">
        <v>44</v>
      </c>
      <c r="F21" s="61" t="n">
        <f aca="false">([1]Chad!M20+[1]Car!M20)/2</f>
        <v>-0.403225806451613</v>
      </c>
      <c r="G21" s="97" t="n">
        <v>0.892857142857143</v>
      </c>
      <c r="H21" s="61" t="n">
        <f aca="false">(0.9/0.9)*F21</f>
        <v>-0.403225806451613</v>
      </c>
      <c r="I21" s="63"/>
    </row>
    <row r="22" customFormat="false" ht="56.45" hidden="false" customHeight="true" outlineLevel="0" collapsed="false">
      <c r="A22" s="56"/>
      <c r="B22" s="94"/>
      <c r="C22" s="98" t="s">
        <v>45</v>
      </c>
      <c r="D22" s="69" t="s">
        <v>46</v>
      </c>
      <c r="E22" s="99" t="s">
        <v>47</v>
      </c>
      <c r="F22" s="61" t="n">
        <f aca="false">([1]Chad!M21+[1]Car!M21)/2</f>
        <v>0</v>
      </c>
      <c r="G22" s="97" t="n">
        <v>0.892857142857143</v>
      </c>
      <c r="H22" s="61" t="n">
        <f aca="false">(0.9/0.9)*F22</f>
        <v>0</v>
      </c>
      <c r="I22" s="63"/>
    </row>
    <row r="23" customFormat="false" ht="36.6" hidden="false" customHeight="true" outlineLevel="0" collapsed="false">
      <c r="A23" s="56"/>
      <c r="B23" s="94"/>
      <c r="C23" s="100" t="s">
        <v>48</v>
      </c>
      <c r="D23" s="87" t="s">
        <v>49</v>
      </c>
      <c r="E23" s="101" t="s">
        <v>34</v>
      </c>
      <c r="F23" s="61" t="n">
        <f aca="false">([1]Chad!M22+[1]Car!M22)/2</f>
        <v>0.0725787807654004</v>
      </c>
      <c r="G23" s="97" t="n">
        <v>0.892857142857143</v>
      </c>
      <c r="H23" s="61" t="n">
        <f aca="false">(0.9/0.9)*F23</f>
        <v>0.0725787807654004</v>
      </c>
      <c r="I23" s="63"/>
    </row>
    <row r="24" customFormat="false" ht="20.45" hidden="false" customHeight="true" outlineLevel="0" collapsed="false">
      <c r="B24" s="90" t="s">
        <v>50</v>
      </c>
      <c r="C24" s="90"/>
      <c r="D24" s="90"/>
      <c r="E24" s="91"/>
      <c r="F24" s="92"/>
      <c r="G24" s="93"/>
      <c r="H24" s="92"/>
      <c r="I24" s="25" t="n">
        <f aca="false">([1]Chad!P23+[1]Car!P23)/2</f>
        <v>0.169466336046492</v>
      </c>
      <c r="K24" s="102"/>
    </row>
    <row r="25" customFormat="false" ht="36" hidden="false" customHeight="true" outlineLevel="0" collapsed="false">
      <c r="A25" s="56" t="n">
        <v>5</v>
      </c>
      <c r="B25" s="94" t="s">
        <v>51</v>
      </c>
      <c r="C25" s="95" t="s">
        <v>52</v>
      </c>
      <c r="D25" s="95" t="s">
        <v>53</v>
      </c>
      <c r="E25" s="103" t="s">
        <v>54</v>
      </c>
      <c r="F25" s="61" t="n">
        <f aca="false">([1]Chad!M24+[1]Car!M24)/2</f>
        <v>0.106837606837607</v>
      </c>
      <c r="G25" s="104" t="n">
        <v>0.892857142857143</v>
      </c>
      <c r="H25" s="61" t="n">
        <f aca="false">(0.9/0.9)*F25</f>
        <v>0.106837606837607</v>
      </c>
      <c r="I25" s="63" t="n">
        <f aca="false">([1]Chad!P24+[1]Car!P24)/2</f>
        <v>0.169466336046492</v>
      </c>
    </row>
    <row r="26" customFormat="false" ht="19.8" hidden="false" customHeight="true" outlineLevel="0" collapsed="false">
      <c r="A26" s="56"/>
      <c r="B26" s="94"/>
      <c r="C26" s="98" t="s">
        <v>55</v>
      </c>
      <c r="D26" s="98" t="s">
        <v>56</v>
      </c>
      <c r="E26" s="105" t="s">
        <v>57</v>
      </c>
      <c r="F26" s="61" t="n">
        <f aca="false">([1]Chad!M25+[1]Car!M25)/2</f>
        <v>0</v>
      </c>
      <c r="G26" s="106" t="n">
        <v>0.3</v>
      </c>
      <c r="H26" s="61" t="n">
        <f aca="false">((0.3/0.9)*F26)+((0.3/0.3)*F27)+((0.3/0.3)*F28)</f>
        <v>0.296270690630317</v>
      </c>
      <c r="I26" s="63"/>
    </row>
    <row r="27" customFormat="false" ht="19.8" hidden="false" customHeight="true" outlineLevel="0" collapsed="false">
      <c r="A27" s="56"/>
      <c r="B27" s="94"/>
      <c r="C27" s="98"/>
      <c r="D27" s="98" t="s">
        <v>58</v>
      </c>
      <c r="E27" s="105" t="s">
        <v>59</v>
      </c>
      <c r="F27" s="61" t="n">
        <f aca="false">([1]Chad!M26+[1]Car!M26)/2</f>
        <v>-0.076168787954413</v>
      </c>
      <c r="G27" s="107" t="n">
        <v>0.3</v>
      </c>
      <c r="H27" s="61"/>
      <c r="I27" s="63"/>
    </row>
    <row r="28" customFormat="false" ht="19.8" hidden="false" customHeight="true" outlineLevel="0" collapsed="false">
      <c r="A28" s="56"/>
      <c r="B28" s="94"/>
      <c r="C28" s="98"/>
      <c r="D28" s="98" t="s">
        <v>60</v>
      </c>
      <c r="E28" s="105" t="s">
        <v>61</v>
      </c>
      <c r="F28" s="61" t="n">
        <f aca="false">([1]Chad!M27+[1]Car!M27)/2</f>
        <v>0.37243947858473</v>
      </c>
      <c r="G28" s="108" t="n">
        <v>0.3</v>
      </c>
      <c r="H28" s="61"/>
      <c r="I28" s="63"/>
    </row>
    <row r="29" customFormat="false" ht="30.6" hidden="false" customHeight="true" outlineLevel="0" collapsed="false">
      <c r="A29" s="56"/>
      <c r="B29" s="94"/>
      <c r="C29" s="98" t="s">
        <v>62</v>
      </c>
      <c r="D29" s="98" t="s">
        <v>63</v>
      </c>
      <c r="E29" s="105" t="s">
        <v>64</v>
      </c>
      <c r="F29" s="61" t="n">
        <f aca="false">([1]Chad!M28+[1]Car!M28)/2</f>
        <v>0.555555555555555</v>
      </c>
      <c r="G29" s="106" t="n">
        <v>0.297619047619048</v>
      </c>
      <c r="H29" s="61" t="n">
        <f aca="false">((0.3/0.9)*F29)+((0.3/0.9)*F30)+((0.3/0.9)*F31)</f>
        <v>0.344165970481759</v>
      </c>
      <c r="I29" s="63"/>
    </row>
    <row r="30" customFormat="false" ht="20.45" hidden="false" customHeight="true" outlineLevel="0" collapsed="false">
      <c r="A30" s="56"/>
      <c r="B30" s="94"/>
      <c r="C30" s="98"/>
      <c r="D30" s="98" t="s">
        <v>65</v>
      </c>
      <c r="E30" s="105" t="s">
        <v>66</v>
      </c>
      <c r="F30" s="61" t="n">
        <f aca="false">([1]Chad!M29+[1]Car!M29)/2</f>
        <v>-0.175438596491228</v>
      </c>
      <c r="G30" s="107" t="n">
        <v>0.297619047619048</v>
      </c>
      <c r="H30" s="61"/>
      <c r="I30" s="63"/>
    </row>
    <row r="31" customFormat="false" ht="20.45" hidden="false" customHeight="true" outlineLevel="0" collapsed="false">
      <c r="A31" s="56"/>
      <c r="B31" s="94"/>
      <c r="C31" s="98"/>
      <c r="D31" s="98" t="s">
        <v>67</v>
      </c>
      <c r="E31" s="105" t="s">
        <v>68</v>
      </c>
      <c r="F31" s="61" t="n">
        <f aca="false">([1]Chad!M30+[1]Car!M30)/2</f>
        <v>0.65238095238095</v>
      </c>
      <c r="G31" s="108" t="n">
        <v>0.297619047619048</v>
      </c>
      <c r="H31" s="61"/>
      <c r="I31" s="63"/>
    </row>
    <row r="32" customFormat="false" ht="19.7" hidden="false" customHeight="false" outlineLevel="0" collapsed="false">
      <c r="A32" s="56"/>
      <c r="B32" s="94"/>
      <c r="C32" s="100" t="s">
        <v>69</v>
      </c>
      <c r="D32" s="109" t="s">
        <v>70</v>
      </c>
      <c r="E32" s="110" t="s">
        <v>34</v>
      </c>
      <c r="F32" s="61" t="n">
        <f aca="false">([1]Chad!M31+[1]Car!M31)/2</f>
        <v>0.127314814814815</v>
      </c>
      <c r="G32" s="104" t="n">
        <v>0.892857142857143</v>
      </c>
      <c r="H32" s="61" t="n">
        <f aca="false">(0.9/0.9)*F32</f>
        <v>0.127314814814815</v>
      </c>
      <c r="I32" s="63"/>
    </row>
    <row r="33" customFormat="false" ht="20.45" hidden="false" customHeight="true" outlineLevel="0" collapsed="false">
      <c r="B33" s="90" t="s">
        <v>71</v>
      </c>
      <c r="C33" s="90"/>
      <c r="D33" s="90"/>
      <c r="E33" s="91"/>
      <c r="F33" s="111"/>
      <c r="G33" s="93"/>
      <c r="H33" s="111"/>
      <c r="I33" s="25" t="n">
        <f aca="false">([1]Chad!P32+[1]Car!P32)/2</f>
        <v>0.162641829021139</v>
      </c>
    </row>
    <row r="34" customFormat="false" ht="33.6" hidden="false" customHeight="true" outlineLevel="0" collapsed="false">
      <c r="A34" s="56" t="n">
        <v>6</v>
      </c>
      <c r="B34" s="74" t="s">
        <v>72</v>
      </c>
      <c r="C34" s="112" t="s">
        <v>73</v>
      </c>
      <c r="D34" s="74" t="s">
        <v>74</v>
      </c>
      <c r="E34" s="113" t="s">
        <v>17</v>
      </c>
      <c r="F34" s="61" t="n">
        <f aca="false">([1]Chad!M33+[1]Car!M33)/2</f>
        <v>-0.3</v>
      </c>
      <c r="G34" s="114" t="n">
        <v>3.57142857142857</v>
      </c>
      <c r="H34" s="61" t="n">
        <f aca="false">(3.6/3.6)*F34</f>
        <v>-0.3</v>
      </c>
      <c r="I34" s="25" t="n">
        <f aca="false">([1]Chad!P33+[1]Car!P33)/2</f>
        <v>0.157142857142857</v>
      </c>
    </row>
    <row r="35" customFormat="false" ht="51" hidden="false" customHeight="true" outlineLevel="0" collapsed="false">
      <c r="A35" s="56" t="n">
        <v>7</v>
      </c>
      <c r="B35" s="74" t="s">
        <v>75</v>
      </c>
      <c r="C35" s="74" t="s">
        <v>76</v>
      </c>
      <c r="D35" s="74" t="s">
        <v>77</v>
      </c>
      <c r="E35" s="113" t="s">
        <v>78</v>
      </c>
      <c r="F35" s="61" t="n">
        <f aca="false">([1]Chad!M34+[1]Car!M34)/2</f>
        <v>-0.39846743295019</v>
      </c>
      <c r="G35" s="114" t="n">
        <v>3.57142857142857</v>
      </c>
      <c r="H35" s="61" t="n">
        <f aca="false">(3.6/3.6)*F35</f>
        <v>-0.39846743295019</v>
      </c>
      <c r="I35" s="25" t="n">
        <f aca="false">([1]Chad!P34+[1]Car!P34)/2</f>
        <v>0.268199233716475</v>
      </c>
    </row>
    <row r="36" customFormat="false" ht="40.8" hidden="false" customHeight="true" outlineLevel="0" collapsed="false">
      <c r="A36" s="56" t="n">
        <v>8</v>
      </c>
      <c r="B36" s="74" t="s">
        <v>79</v>
      </c>
      <c r="C36" s="74" t="s">
        <v>80</v>
      </c>
      <c r="D36" s="74" t="s">
        <v>81</v>
      </c>
      <c r="E36" s="113" t="s">
        <v>82</v>
      </c>
      <c r="F36" s="61" t="n">
        <f aca="false">([1]Chad!M35+[1]Car!M35)/2</f>
        <v>0</v>
      </c>
      <c r="G36" s="114" t="n">
        <v>3.57142857142857</v>
      </c>
      <c r="H36" s="61" t="n">
        <f aca="false">(3.6/3.6)*F36</f>
        <v>0</v>
      </c>
      <c r="I36" s="25" t="n">
        <f aca="false">([1]Chad!P35+[1]Car!P35)/2</f>
        <v>0</v>
      </c>
    </row>
    <row r="37" customFormat="false" ht="32.45" hidden="false" customHeight="true" outlineLevel="0" collapsed="false">
      <c r="A37" s="56" t="n">
        <v>9</v>
      </c>
      <c r="B37" s="74" t="s">
        <v>83</v>
      </c>
      <c r="C37" s="74" t="s">
        <v>84</v>
      </c>
      <c r="D37" s="74" t="s">
        <v>85</v>
      </c>
      <c r="E37" s="113" t="s">
        <v>86</v>
      </c>
      <c r="F37" s="61" t="n">
        <f aca="false">([1]Chad!M36+[1]Car!M36)/2</f>
        <v>0.225225225225225</v>
      </c>
      <c r="G37" s="114" t="n">
        <v>3.57142857142857</v>
      </c>
      <c r="H37" s="61" t="n">
        <f aca="false">(3.6/3.6)*F37</f>
        <v>0.225225225225225</v>
      </c>
      <c r="I37" s="25" t="n">
        <f aca="false">([1]Chad!P36+[1]Car!P36)/2</f>
        <v>0.225225225225225</v>
      </c>
    </row>
    <row r="38" customFormat="false" ht="30.6" hidden="false" customHeight="true" outlineLevel="0" collapsed="false">
      <c r="B38" s="115" t="s">
        <v>87</v>
      </c>
      <c r="C38" s="115"/>
      <c r="D38" s="115"/>
      <c r="E38" s="116"/>
      <c r="F38" s="117"/>
      <c r="G38" s="118"/>
      <c r="H38" s="117"/>
      <c r="I38" s="25" t="n">
        <f aca="false">([1]Chad!P37+[1]Car!P37)/2</f>
        <v>0</v>
      </c>
    </row>
    <row r="39" customFormat="false" ht="25.8" hidden="false" customHeight="true" outlineLevel="0" collapsed="false">
      <c r="A39" s="56" t="n">
        <v>10</v>
      </c>
      <c r="B39" s="94" t="s">
        <v>88</v>
      </c>
      <c r="C39" s="119" t="s">
        <v>89</v>
      </c>
      <c r="D39" s="120" t="s">
        <v>90</v>
      </c>
      <c r="E39" s="121" t="s">
        <v>91</v>
      </c>
      <c r="F39" s="61" t="n">
        <f aca="false">([1]Chad!M38+[1]Car!M38)/2</f>
        <v>0</v>
      </c>
      <c r="G39" s="122" t="n">
        <v>1.78571428571429</v>
      </c>
      <c r="H39" s="61" t="n">
        <f aca="false">(1.8/1.8)*F39</f>
        <v>0</v>
      </c>
      <c r="I39" s="63" t="n">
        <f aca="false">([1]Chad!P38+[1]Car!P38)/2</f>
        <v>0</v>
      </c>
    </row>
    <row r="40" customFormat="false" ht="26.75" hidden="false" customHeight="false" outlineLevel="0" collapsed="false">
      <c r="A40" s="56"/>
      <c r="B40" s="94"/>
      <c r="C40" s="123" t="s">
        <v>92</v>
      </c>
      <c r="D40" s="124" t="s">
        <v>93</v>
      </c>
      <c r="E40" s="125" t="s">
        <v>34</v>
      </c>
      <c r="F40" s="61" t="n">
        <f aca="false">([1]Chad!M39+[1]Car!M39)/2</f>
        <v>0</v>
      </c>
      <c r="G40" s="122" t="n">
        <v>1.78571428571429</v>
      </c>
      <c r="H40" s="61" t="n">
        <f aca="false">(1.8/1.8)*F40</f>
        <v>0</v>
      </c>
      <c r="I40" s="63"/>
    </row>
    <row r="41" customFormat="false" ht="20.45" hidden="false" customHeight="true" outlineLevel="0" collapsed="false">
      <c r="B41" s="126" t="s">
        <v>94</v>
      </c>
      <c r="C41" s="126"/>
      <c r="D41" s="126"/>
      <c r="E41" s="127"/>
      <c r="F41" s="128"/>
      <c r="G41" s="129"/>
      <c r="H41" s="128"/>
      <c r="I41" s="25" t="n">
        <f aca="false">([1]Chad!P40+[1]Car!P40)/2</f>
        <v>0</v>
      </c>
    </row>
    <row r="42" customFormat="false" ht="26.75" hidden="false" customHeight="true" outlineLevel="0" collapsed="false">
      <c r="A42" s="56" t="n">
        <v>11</v>
      </c>
      <c r="B42" s="130" t="s">
        <v>95</v>
      </c>
      <c r="C42" s="119" t="s">
        <v>96</v>
      </c>
      <c r="D42" s="95" t="s">
        <v>97</v>
      </c>
      <c r="E42" s="131" t="s">
        <v>98</v>
      </c>
      <c r="F42" s="61" t="n">
        <f aca="false">([1]Chad!M41+[1]Car!M41)/2</f>
        <v>0</v>
      </c>
      <c r="G42" s="132" t="n">
        <v>1.78571428571429</v>
      </c>
      <c r="H42" s="61" t="n">
        <f aca="false">(1.8/1.8)*F42</f>
        <v>0</v>
      </c>
      <c r="I42" s="63" t="n">
        <f aca="false">([1]Chad!P41+[1]Car!P41)/2</f>
        <v>0</v>
      </c>
    </row>
    <row r="43" customFormat="false" ht="26.75" hidden="false" customHeight="false" outlineLevel="0" collapsed="false">
      <c r="A43" s="56"/>
      <c r="B43" s="130"/>
      <c r="C43" s="123" t="s">
        <v>99</v>
      </c>
      <c r="D43" s="100" t="s">
        <v>100</v>
      </c>
      <c r="E43" s="133" t="s">
        <v>34</v>
      </c>
      <c r="F43" s="61" t="n">
        <f aca="false">([1]Chad!M42+[1]Car!M42)/2</f>
        <v>0</v>
      </c>
      <c r="G43" s="132" t="n">
        <v>1.78571428571429</v>
      </c>
      <c r="H43" s="61" t="n">
        <f aca="false">(1.8/1.8)*F43</f>
        <v>0</v>
      </c>
      <c r="I43" s="63"/>
    </row>
    <row r="44" customFormat="false" ht="30.6" hidden="false" customHeight="true" outlineLevel="0" collapsed="false">
      <c r="B44" s="90" t="s">
        <v>101</v>
      </c>
      <c r="C44" s="90"/>
      <c r="D44" s="90"/>
      <c r="E44" s="91"/>
      <c r="F44" s="111"/>
      <c r="G44" s="93"/>
      <c r="H44" s="111"/>
      <c r="I44" s="25" t="n">
        <f aca="false">([1]Chad!P43+[1]Car!P43)/2</f>
        <v>0</v>
      </c>
    </row>
    <row r="45" customFormat="false" ht="37.8" hidden="false" customHeight="true" outlineLevel="0" collapsed="false">
      <c r="A45" s="56" t="n">
        <v>12</v>
      </c>
      <c r="B45" s="130" t="s">
        <v>102</v>
      </c>
      <c r="C45" s="95" t="s">
        <v>103</v>
      </c>
      <c r="D45" s="95" t="s">
        <v>104</v>
      </c>
      <c r="E45" s="134" t="s">
        <v>105</v>
      </c>
      <c r="F45" s="25" t="n">
        <v>0</v>
      </c>
      <c r="G45" s="122" t="n">
        <v>1.78571428571429</v>
      </c>
      <c r="H45" s="25" t="n">
        <f aca="false">(1.8/1.8)*F45</f>
        <v>0</v>
      </c>
      <c r="I45" s="63" t="n">
        <f aca="false">([1]Chad!P44+[1]Car!P44)/2</f>
        <v>0</v>
      </c>
    </row>
    <row r="46" customFormat="false" ht="26.75" hidden="false" customHeight="false" outlineLevel="0" collapsed="false">
      <c r="A46" s="56"/>
      <c r="B46" s="130"/>
      <c r="C46" s="100" t="s">
        <v>106</v>
      </c>
      <c r="D46" s="100" t="s">
        <v>107</v>
      </c>
      <c r="E46" s="135" t="s">
        <v>108</v>
      </c>
      <c r="F46" s="61" t="n">
        <f aca="false">([1]Chad!M45+[1]Car!M45)/2</f>
        <v>0</v>
      </c>
      <c r="G46" s="122" t="n">
        <v>1.78571428571429</v>
      </c>
      <c r="H46" s="61" t="n">
        <f aca="false">(1.8/1.8)*F46</f>
        <v>0</v>
      </c>
      <c r="I46" s="63"/>
    </row>
    <row r="47" customFormat="false" ht="30.6" hidden="false" customHeight="true" outlineLevel="0" collapsed="false">
      <c r="B47" s="136" t="s">
        <v>109</v>
      </c>
      <c r="C47" s="136"/>
      <c r="D47" s="136"/>
      <c r="E47" s="137"/>
      <c r="F47" s="138"/>
      <c r="G47" s="93"/>
      <c r="H47" s="138"/>
      <c r="I47" s="25" t="n">
        <f aca="false">([1]Chad!P46+[1]Car!P46)/2</f>
        <v>0.350180251963326</v>
      </c>
    </row>
    <row r="48" customFormat="false" ht="20.45" hidden="false" customHeight="true" outlineLevel="0" collapsed="false">
      <c r="B48" s="139" t="s">
        <v>110</v>
      </c>
      <c r="C48" s="139"/>
      <c r="D48" s="139"/>
      <c r="E48" s="140"/>
      <c r="F48" s="141"/>
      <c r="G48" s="129"/>
      <c r="H48" s="141"/>
      <c r="I48" s="25" t="n">
        <f aca="false">([1]Chad!P47+[1]Car!P47)/2</f>
        <v>0</v>
      </c>
    </row>
    <row r="49" customFormat="false" ht="37.8" hidden="false" customHeight="true" outlineLevel="0" collapsed="false">
      <c r="A49" s="56" t="n">
        <v>13</v>
      </c>
      <c r="B49" s="130" t="s">
        <v>111</v>
      </c>
      <c r="C49" s="95" t="s">
        <v>112</v>
      </c>
      <c r="D49" s="142" t="s">
        <v>113</v>
      </c>
      <c r="E49" s="103" t="s">
        <v>34</v>
      </c>
      <c r="F49" s="61" t="n">
        <f aca="false">([1]Chad!M48+[1]Car!M48)/2</f>
        <v>0</v>
      </c>
      <c r="G49" s="122" t="n">
        <v>1.78571428571429</v>
      </c>
      <c r="H49" s="61" t="n">
        <f aca="false">(1.8/1.8)*F49</f>
        <v>0</v>
      </c>
      <c r="I49" s="63" t="n">
        <f aca="false">([1]Chad!P48+[1]Car!P48)/2</f>
        <v>0</v>
      </c>
    </row>
    <row r="50" customFormat="false" ht="30.6" hidden="false" customHeight="true" outlineLevel="0" collapsed="false">
      <c r="A50" s="56"/>
      <c r="B50" s="130"/>
      <c r="C50" s="100" t="s">
        <v>114</v>
      </c>
      <c r="D50" s="100" t="s">
        <v>115</v>
      </c>
      <c r="E50" s="110" t="s">
        <v>34</v>
      </c>
      <c r="F50" s="61" t="n">
        <f aca="false">([1]Chad!M49+[1]Car!M49)/2</f>
        <v>0</v>
      </c>
      <c r="G50" s="122" t="n">
        <v>1.78571428571429</v>
      </c>
      <c r="H50" s="61" t="n">
        <f aca="false">(1.8/1.8)*F50</f>
        <v>0</v>
      </c>
      <c r="I50" s="63"/>
    </row>
    <row r="51" customFormat="false" ht="23.65" hidden="false" customHeight="true" outlineLevel="0" collapsed="false">
      <c r="B51" s="90" t="s">
        <v>116</v>
      </c>
      <c r="C51" s="90"/>
      <c r="D51" s="90"/>
      <c r="E51" s="143"/>
      <c r="F51" s="144"/>
      <c r="G51" s="93"/>
      <c r="H51" s="144"/>
      <c r="I51" s="25" t="n">
        <f aca="false">([1]Chad!P50+[1]Car!P50)/2</f>
        <v>0.916666666666666</v>
      </c>
    </row>
    <row r="52" customFormat="false" ht="30.6" hidden="false" customHeight="true" outlineLevel="0" collapsed="false">
      <c r="A52" s="145" t="n">
        <v>14</v>
      </c>
      <c r="B52" s="146" t="s">
        <v>117</v>
      </c>
      <c r="C52" s="147" t="s">
        <v>118</v>
      </c>
      <c r="D52" s="148" t="s">
        <v>119</v>
      </c>
      <c r="E52" s="149" t="s">
        <v>34</v>
      </c>
      <c r="F52" s="61" t="n">
        <f aca="false">([1]Chad!M51+[1]Car!M51)/2</f>
        <v>1.25</v>
      </c>
      <c r="G52" s="97" t="n">
        <v>3.57142857142857</v>
      </c>
      <c r="H52" s="61" t="n">
        <f aca="false">(1.8/1.8)*F52</f>
        <v>1.25</v>
      </c>
      <c r="I52" s="25" t="n">
        <f aca="false">([1]Chad!P51+[1]Car!P51)/2</f>
        <v>0.916666666666666</v>
      </c>
    </row>
    <row r="53" customFormat="false" ht="27.75" hidden="false" customHeight="true" outlineLevel="0" collapsed="false">
      <c r="B53" s="90" t="s">
        <v>120</v>
      </c>
      <c r="C53" s="90"/>
      <c r="D53" s="90"/>
      <c r="E53" s="150"/>
      <c r="F53" s="151"/>
      <c r="G53" s="129"/>
      <c r="H53" s="151"/>
      <c r="I53" s="25" t="n">
        <f aca="false">([1]Chad!P52+[1]Car!P52)/2</f>
        <v>0.133874089223313</v>
      </c>
    </row>
    <row r="54" customFormat="false" ht="43.8" hidden="false" customHeight="true" outlineLevel="0" collapsed="false">
      <c r="A54" s="56" t="n">
        <v>15</v>
      </c>
      <c r="B54" s="94" t="s">
        <v>121</v>
      </c>
      <c r="C54" s="152" t="s">
        <v>122</v>
      </c>
      <c r="D54" s="153" t="s">
        <v>123</v>
      </c>
      <c r="E54" s="154" t="s">
        <v>34</v>
      </c>
      <c r="F54" s="61" t="n">
        <f aca="false">([1]Chad!M53+[1]Car!M53)/2</f>
        <v>0.55</v>
      </c>
      <c r="G54" s="97" t="n">
        <v>0.714285714285714</v>
      </c>
      <c r="H54" s="61" t="n">
        <f aca="false">(0.7/0.7)*F54</f>
        <v>0.55</v>
      </c>
      <c r="I54" s="155" t="n">
        <f aca="false">([1]Chad!P53+[1]Car!P53)/2</f>
        <v>0.133874089223313</v>
      </c>
    </row>
    <row r="55" customFormat="false" ht="35.45" hidden="false" customHeight="true" outlineLevel="0" collapsed="false">
      <c r="A55" s="56"/>
      <c r="B55" s="94"/>
      <c r="C55" s="156" t="s">
        <v>124</v>
      </c>
      <c r="D55" s="157" t="s">
        <v>125</v>
      </c>
      <c r="E55" s="158" t="s">
        <v>34</v>
      </c>
      <c r="F55" s="61" t="n">
        <f aca="false">([1]Chad!M54+[1]Car!M54)/2</f>
        <v>0</v>
      </c>
      <c r="G55" s="97" t="n">
        <v>0.714285714285714</v>
      </c>
      <c r="H55" s="61" t="n">
        <f aca="false">(0.7/0.7)*F55</f>
        <v>0</v>
      </c>
      <c r="I55" s="155"/>
    </row>
    <row r="56" customFormat="false" ht="34.25" hidden="false" customHeight="true" outlineLevel="0" collapsed="false">
      <c r="A56" s="56"/>
      <c r="B56" s="94"/>
      <c r="C56" s="156" t="s">
        <v>126</v>
      </c>
      <c r="D56" s="157" t="s">
        <v>127</v>
      </c>
      <c r="E56" s="158" t="s">
        <v>34</v>
      </c>
      <c r="F56" s="61" t="n">
        <f aca="false">([1]Chad!M55+[1]Car!M55)/2</f>
        <v>-0.00886524822695035</v>
      </c>
      <c r="G56" s="97" t="n">
        <v>0.714285714285714</v>
      </c>
      <c r="H56" s="61" t="n">
        <f aca="false">(0.7/0.7)*F56</f>
        <v>-0.00886524822695035</v>
      </c>
      <c r="I56" s="155"/>
    </row>
    <row r="57" customFormat="false" ht="37.25" hidden="false" customHeight="true" outlineLevel="0" collapsed="false">
      <c r="A57" s="56"/>
      <c r="B57" s="94"/>
      <c r="C57" s="156" t="s">
        <v>128</v>
      </c>
      <c r="D57" s="157" t="s">
        <v>129</v>
      </c>
      <c r="E57" s="158" t="s">
        <v>32</v>
      </c>
      <c r="F57" s="61" t="n">
        <f aca="false">([1]Chad!M56+[1]Car!M56)/2</f>
        <v>0.0468554860101811</v>
      </c>
      <c r="G57" s="97" t="n">
        <v>0.714285714285714</v>
      </c>
      <c r="H57" s="61" t="n">
        <f aca="false">(0.7/0.7)*F57</f>
        <v>0.0468554860101811</v>
      </c>
      <c r="I57" s="155"/>
    </row>
    <row r="58" customFormat="false" ht="22.8" hidden="false" customHeight="true" outlineLevel="0" collapsed="false">
      <c r="A58" s="56"/>
      <c r="B58" s="94"/>
      <c r="C58" s="109" t="s">
        <v>130</v>
      </c>
      <c r="D58" s="157" t="s">
        <v>131</v>
      </c>
      <c r="E58" s="158" t="s">
        <v>132</v>
      </c>
      <c r="F58" s="61" t="n">
        <f aca="false">([1]Chad!M57+[1]Car!M57)/2</f>
        <v>0.162760416666667</v>
      </c>
      <c r="G58" s="159" t="n">
        <v>0.357142857142857</v>
      </c>
      <c r="H58" s="61" t="n">
        <f aca="false">((0.4/0.8)*F58)+((0.4/0.8)*F59)</f>
        <v>0.0813802083333333</v>
      </c>
      <c r="I58" s="155"/>
    </row>
    <row r="59" customFormat="false" ht="21.4" hidden="false" customHeight="true" outlineLevel="0" collapsed="false">
      <c r="A59" s="56"/>
      <c r="B59" s="94"/>
      <c r="C59" s="109"/>
      <c r="D59" s="160" t="s">
        <v>133</v>
      </c>
      <c r="E59" s="161" t="s">
        <v>34</v>
      </c>
      <c r="F59" s="61" t="n">
        <f aca="false">([1]Chad!M58+[1]Car!M58)/2</f>
        <v>0</v>
      </c>
      <c r="G59" s="162" t="n">
        <v>0.357142857142857</v>
      </c>
      <c r="H59" s="61"/>
      <c r="I59" s="155"/>
    </row>
    <row r="60" customFormat="false" ht="23.45" hidden="false" customHeight="true" outlineLevel="0" collapsed="false">
      <c r="B60" s="136" t="s">
        <v>134</v>
      </c>
      <c r="C60" s="136"/>
      <c r="D60" s="136"/>
      <c r="E60" s="163"/>
      <c r="F60" s="164"/>
      <c r="G60" s="165"/>
      <c r="H60" s="164"/>
      <c r="I60" s="25" t="n">
        <f aca="false">([1]Chad!P59+[1]Car!P59)/2</f>
        <v>0.166247842770067</v>
      </c>
    </row>
    <row r="61" customFormat="false" ht="22.25" hidden="false" customHeight="true" outlineLevel="0" collapsed="false">
      <c r="B61" s="90" t="s">
        <v>135</v>
      </c>
      <c r="C61" s="90"/>
      <c r="D61" s="90"/>
      <c r="E61" s="166"/>
      <c r="F61" s="92"/>
      <c r="G61" s="93"/>
      <c r="H61" s="92"/>
      <c r="I61" s="25" t="n">
        <f aca="false">([1]Chad!P60+[1]Car!P60)/2</f>
        <v>0.266952614379085</v>
      </c>
    </row>
    <row r="62" customFormat="false" ht="39" hidden="false" customHeight="true" outlineLevel="0" collapsed="false">
      <c r="A62" s="56" t="n">
        <v>16</v>
      </c>
      <c r="B62" s="94" t="s">
        <v>136</v>
      </c>
      <c r="C62" s="95" t="s">
        <v>137</v>
      </c>
      <c r="D62" s="95" t="s">
        <v>138</v>
      </c>
      <c r="E62" s="121" t="s">
        <v>139</v>
      </c>
      <c r="F62" s="61" t="n">
        <f aca="false">([1]Chad!M61+[1]Car!M61)/2</f>
        <v>0</v>
      </c>
      <c r="G62" s="167" t="n">
        <v>0.892857142857143</v>
      </c>
      <c r="H62" s="61" t="n">
        <f aca="false">(0.9/0.9)*F62</f>
        <v>0</v>
      </c>
      <c r="I62" s="155" t="n">
        <f aca="false">([1]Chad!P61+[1]Car!P61)/2</f>
        <v>0.266952614379085</v>
      </c>
    </row>
    <row r="63" customFormat="false" ht="58.25" hidden="false" customHeight="true" outlineLevel="0" collapsed="false">
      <c r="A63" s="56"/>
      <c r="B63" s="94"/>
      <c r="C63" s="98" t="s">
        <v>140</v>
      </c>
      <c r="D63" s="156" t="s">
        <v>141</v>
      </c>
      <c r="E63" s="168" t="s">
        <v>142</v>
      </c>
      <c r="F63" s="61" t="n">
        <f aca="false">([1]Chad!M62+[1]Car!M62)/2</f>
        <v>0.0122549019607843</v>
      </c>
      <c r="G63" s="167" t="n">
        <v>0.892857142857143</v>
      </c>
      <c r="H63" s="61" t="n">
        <f aca="false">(0.9/0.9)*F63</f>
        <v>0.0122549019607843</v>
      </c>
      <c r="I63" s="155"/>
    </row>
    <row r="64" customFormat="false" ht="26.45" hidden="false" customHeight="true" outlineLevel="0" collapsed="false">
      <c r="A64" s="56"/>
      <c r="B64" s="94"/>
      <c r="C64" s="98" t="s">
        <v>143</v>
      </c>
      <c r="D64" s="98" t="s">
        <v>144</v>
      </c>
      <c r="E64" s="168" t="s">
        <v>34</v>
      </c>
      <c r="F64" s="61" t="n">
        <f aca="false">([1]Chad!M63+[1]Car!M63)/2</f>
        <v>0</v>
      </c>
      <c r="G64" s="167" t="n">
        <v>0.892857142857143</v>
      </c>
      <c r="H64" s="61" t="n">
        <f aca="false">(0.9/0.9)*F64</f>
        <v>0</v>
      </c>
      <c r="I64" s="155"/>
    </row>
    <row r="65" customFormat="false" ht="24" hidden="false" customHeight="true" outlineLevel="0" collapsed="false">
      <c r="A65" s="56"/>
      <c r="B65" s="94"/>
      <c r="C65" s="100" t="s">
        <v>145</v>
      </c>
      <c r="D65" s="98" t="s">
        <v>146</v>
      </c>
      <c r="E65" s="168" t="s">
        <v>34</v>
      </c>
      <c r="F65" s="61" t="n">
        <f aca="false">([1]Chad!M64+[1]Car!M64)/2</f>
        <v>1</v>
      </c>
      <c r="G65" s="169" t="n">
        <v>0.297619047619048</v>
      </c>
      <c r="H65" s="61" t="n">
        <f aca="false">((0.3/0.9)*F65)+((0.3/0.9)*F66)+((0.3/0.9)*F67)</f>
        <v>1.05555555555556</v>
      </c>
      <c r="I65" s="155"/>
    </row>
    <row r="66" customFormat="false" ht="22.5" hidden="false" customHeight="true" outlineLevel="0" collapsed="false">
      <c r="A66" s="56"/>
      <c r="B66" s="94"/>
      <c r="C66" s="100"/>
      <c r="D66" s="98" t="s">
        <v>147</v>
      </c>
      <c r="E66" s="168" t="s">
        <v>34</v>
      </c>
      <c r="F66" s="61" t="n">
        <f aca="false">([1]Chad!M65+[1]Car!M65)/2</f>
        <v>1.33333333333334</v>
      </c>
      <c r="G66" s="170" t="n">
        <v>0.297619047619048</v>
      </c>
      <c r="H66" s="61"/>
      <c r="I66" s="155"/>
    </row>
    <row r="67" customFormat="false" ht="27.6" hidden="false" customHeight="true" outlineLevel="0" collapsed="false">
      <c r="A67" s="56"/>
      <c r="B67" s="94"/>
      <c r="C67" s="100"/>
      <c r="D67" s="100" t="s">
        <v>148</v>
      </c>
      <c r="E67" s="125" t="s">
        <v>34</v>
      </c>
      <c r="F67" s="61" t="n">
        <f aca="false">([1]Chad!M66+[1]Car!M66)/2</f>
        <v>0.833333333333335</v>
      </c>
      <c r="G67" s="171" t="n">
        <v>0.297619047619048</v>
      </c>
      <c r="H67" s="61"/>
      <c r="I67" s="155"/>
    </row>
    <row r="68" customFormat="false" ht="27" hidden="false" customHeight="true" outlineLevel="0" collapsed="false">
      <c r="B68" s="139" t="s">
        <v>149</v>
      </c>
      <c r="C68" s="139"/>
      <c r="D68" s="139"/>
      <c r="E68" s="172"/>
      <c r="F68" s="173"/>
      <c r="G68" s="93"/>
      <c r="H68" s="173"/>
      <c r="I68" s="25" t="n">
        <f aca="false">([1]Chad!P67+[1]Car!P67)/2</f>
        <v>0.0655430711610485</v>
      </c>
    </row>
    <row r="69" customFormat="false" ht="53.55" hidden="false" customHeight="false" outlineLevel="0" collapsed="false">
      <c r="A69" s="174" t="n">
        <v>17</v>
      </c>
      <c r="B69" s="130" t="s">
        <v>150</v>
      </c>
      <c r="C69" s="130" t="s">
        <v>151</v>
      </c>
      <c r="D69" s="130" t="s">
        <v>152</v>
      </c>
      <c r="E69" s="175" t="s">
        <v>153</v>
      </c>
      <c r="F69" s="61" t="n">
        <f aca="false">([1]Chad!M68+[1]Car!M68)/2</f>
        <v>0.0655430711610485</v>
      </c>
      <c r="G69" s="97" t="n">
        <v>3.57142857142857</v>
      </c>
      <c r="H69" s="61" t="n">
        <f aca="false">(3.6/3.6)*F69</f>
        <v>0.0655430711610485</v>
      </c>
      <c r="I69" s="25" t="n">
        <f aca="false">([1]Chad!P68+[1]Car!P68)/2</f>
        <v>0.0655430711610485</v>
      </c>
    </row>
    <row r="70" customFormat="false" ht="22.25" hidden="false" customHeight="true" outlineLevel="0" collapsed="false">
      <c r="B70" s="176" t="s">
        <v>154</v>
      </c>
      <c r="C70" s="176"/>
      <c r="D70" s="176"/>
      <c r="E70" s="177"/>
      <c r="F70" s="178"/>
      <c r="G70" s="129"/>
      <c r="H70" s="178"/>
      <c r="I70" s="25" t="n">
        <f aca="false">([1]Chad!P69+[1]Car!P69)/2</f>
        <v>0.333333333333333</v>
      </c>
    </row>
    <row r="71" customFormat="false" ht="20.45" hidden="false" customHeight="true" outlineLevel="0" collapsed="false">
      <c r="B71" s="90" t="s">
        <v>155</v>
      </c>
      <c r="C71" s="90"/>
      <c r="D71" s="90"/>
      <c r="E71" s="150"/>
      <c r="F71" s="151"/>
      <c r="G71" s="129"/>
      <c r="H71" s="151"/>
      <c r="I71" s="25" t="n">
        <f aca="false">([1]Chad!P70+[1]Car!P70)/2</f>
        <v>0.5</v>
      </c>
    </row>
    <row r="72" customFormat="false" ht="52.25" hidden="false" customHeight="true" outlineLevel="0" collapsed="false">
      <c r="A72" s="174" t="n">
        <v>18</v>
      </c>
      <c r="B72" s="130" t="s">
        <v>156</v>
      </c>
      <c r="C72" s="179" t="s">
        <v>157</v>
      </c>
      <c r="D72" s="179" t="s">
        <v>158</v>
      </c>
      <c r="E72" s="180" t="s">
        <v>159</v>
      </c>
      <c r="F72" s="61" t="n">
        <f aca="false">([1]Chad!M71+[1]Car!M71)/2</f>
        <v>1.07142857142857</v>
      </c>
      <c r="G72" s="97" t="n">
        <v>3.57142857142857</v>
      </c>
      <c r="H72" s="61" t="n">
        <f aca="false">(3.6/3.6)*F72</f>
        <v>1.07142857142857</v>
      </c>
      <c r="I72" s="25" t="n">
        <f aca="false">([1]Chad!P71+[1]Car!P71)/2</f>
        <v>0.5</v>
      </c>
    </row>
    <row r="73" customFormat="false" ht="20.45" hidden="false" customHeight="true" outlineLevel="0" collapsed="false">
      <c r="B73" s="126" t="s">
        <v>160</v>
      </c>
      <c r="C73" s="126"/>
      <c r="D73" s="126"/>
      <c r="E73" s="116"/>
      <c r="F73" s="181"/>
      <c r="G73" s="129"/>
      <c r="H73" s="181"/>
      <c r="I73" s="25" t="n">
        <f aca="false">([1]Chad!P72+[1]Car!P72)/2</f>
        <v>0</v>
      </c>
    </row>
    <row r="74" customFormat="false" ht="45" hidden="false" customHeight="true" outlineLevel="0" collapsed="false">
      <c r="A74" s="174" t="n">
        <v>19</v>
      </c>
      <c r="B74" s="182" t="s">
        <v>161</v>
      </c>
      <c r="C74" s="183" t="s">
        <v>162</v>
      </c>
      <c r="D74" s="184" t="s">
        <v>163</v>
      </c>
      <c r="E74" s="185" t="s">
        <v>34</v>
      </c>
      <c r="F74" s="61" t="n">
        <f aca="false">([1]Chad!M73+[1]Car!M73)/2</f>
        <v>0</v>
      </c>
      <c r="G74" s="97" t="n">
        <v>3.57142857142857</v>
      </c>
      <c r="H74" s="61" t="n">
        <f aca="false">(3.6/3.6)*F74</f>
        <v>0</v>
      </c>
      <c r="I74" s="25" t="n">
        <f aca="false">([1]Chad!P73+[1]Car!P73)/2</f>
        <v>0</v>
      </c>
    </row>
    <row r="75" customFormat="false" ht="30.6" hidden="false" customHeight="true" outlineLevel="0" collapsed="false">
      <c r="B75" s="90" t="s">
        <v>164</v>
      </c>
      <c r="C75" s="90"/>
      <c r="D75" s="90"/>
      <c r="E75" s="150"/>
      <c r="F75" s="151"/>
      <c r="G75" s="129"/>
      <c r="H75" s="151"/>
      <c r="I75" s="25" t="n">
        <f aca="false">([1]Chad!P74+[1]Car!P74)/2</f>
        <v>0.5</v>
      </c>
      <c r="K75" s="186"/>
    </row>
    <row r="76" customFormat="false" ht="29.45" hidden="false" customHeight="true" outlineLevel="0" collapsed="false">
      <c r="A76" s="174" t="n">
        <v>20</v>
      </c>
      <c r="B76" s="182" t="s">
        <v>165</v>
      </c>
      <c r="C76" s="179" t="s">
        <v>166</v>
      </c>
      <c r="D76" s="183" t="s">
        <v>167</v>
      </c>
      <c r="E76" s="187" t="s">
        <v>34</v>
      </c>
      <c r="F76" s="61" t="n">
        <f aca="false">([1]Chad!M75+[1]Car!M75)/2</f>
        <v>0.5</v>
      </c>
      <c r="G76" s="97" t="n">
        <v>3.57142857142857</v>
      </c>
      <c r="H76" s="61" t="n">
        <f aca="false">(3.6/3.6)*F76</f>
        <v>0.5</v>
      </c>
      <c r="I76" s="25" t="n">
        <f aca="false">([1]Chad!P75+[1]Car!P75)/2</f>
        <v>0.5</v>
      </c>
      <c r="K76" s="186"/>
    </row>
    <row r="77" customFormat="false" ht="20.45" hidden="false" customHeight="true" outlineLevel="0" collapsed="false">
      <c r="B77" s="188" t="s">
        <v>168</v>
      </c>
      <c r="C77" s="188"/>
      <c r="D77" s="188"/>
      <c r="E77" s="189"/>
      <c r="F77" s="190"/>
      <c r="G77" s="129"/>
      <c r="H77" s="190"/>
      <c r="I77" s="25" t="n">
        <f aca="false">([1]Chad!P76+[1]Car!P76)/2</f>
        <v>0.422794117647059</v>
      </c>
    </row>
    <row r="78" customFormat="false" ht="20.45" hidden="false" customHeight="true" outlineLevel="0" collapsed="false">
      <c r="B78" s="90" t="s">
        <v>169</v>
      </c>
      <c r="C78" s="90"/>
      <c r="D78" s="90"/>
      <c r="E78" s="150"/>
      <c r="F78" s="151"/>
      <c r="G78" s="129"/>
      <c r="H78" s="151"/>
      <c r="I78" s="25" t="n">
        <f aca="false">([1]Chad!P77+[1]Car!P77)/2</f>
        <v>0.422794117647059</v>
      </c>
    </row>
    <row r="79" customFormat="false" ht="26.75" hidden="false" customHeight="false" outlineLevel="0" collapsed="false">
      <c r="A79" s="174" t="n">
        <v>21</v>
      </c>
      <c r="B79" s="182" t="s">
        <v>170</v>
      </c>
      <c r="C79" s="191" t="s">
        <v>171</v>
      </c>
      <c r="D79" s="191" t="s">
        <v>172</v>
      </c>
      <c r="E79" s="192" t="s">
        <v>34</v>
      </c>
      <c r="F79" s="61" t="n">
        <f aca="false">([1]Chad!M78+[1]Car!M78)/2</f>
        <v>0.422794117647059</v>
      </c>
      <c r="G79" s="97" t="n">
        <v>3.57142857142857</v>
      </c>
      <c r="H79" s="61" t="n">
        <f aca="false">(3.6/3.6)*F79</f>
        <v>0.422794117647059</v>
      </c>
      <c r="I79" s="25" t="n">
        <f aca="false">([1]Chad!P78+[1]Car!P78)/2</f>
        <v>0.422794117647059</v>
      </c>
    </row>
    <row r="80" customFormat="false" ht="21.6" hidden="false" customHeight="true" outlineLevel="0" collapsed="false">
      <c r="B80" s="193" t="s">
        <v>173</v>
      </c>
      <c r="C80" s="193"/>
      <c r="D80" s="193"/>
      <c r="E80" s="189"/>
      <c r="F80" s="190"/>
      <c r="G80" s="129"/>
      <c r="H80" s="190"/>
      <c r="I80" s="25" t="n">
        <f aca="false">([1]Chad!P79+[1]Car!P79)/2</f>
        <v>0.209808823973452</v>
      </c>
    </row>
    <row r="81" customFormat="false" ht="20.45" hidden="false" customHeight="true" outlineLevel="0" collapsed="false">
      <c r="B81" s="139" t="s">
        <v>174</v>
      </c>
      <c r="C81" s="139"/>
      <c r="D81" s="139"/>
      <c r="E81" s="194"/>
      <c r="F81" s="195"/>
      <c r="G81" s="129"/>
      <c r="H81" s="195"/>
      <c r="I81" s="25" t="n">
        <f aca="false">([1]Chad!P80+[1]Car!P80)/2</f>
        <v>0.262629902626845</v>
      </c>
      <c r="K81" s="102"/>
    </row>
    <row r="82" customFormat="false" ht="44.95" hidden="false" customHeight="true" outlineLevel="0" collapsed="false">
      <c r="A82" s="56"/>
      <c r="B82" s="196" t="s">
        <v>175</v>
      </c>
      <c r="C82" s="95" t="s">
        <v>176</v>
      </c>
      <c r="D82" s="152" t="s">
        <v>177</v>
      </c>
      <c r="E82" s="197" t="s">
        <v>178</v>
      </c>
      <c r="F82" s="61" t="n">
        <f aca="false">([1]Chad!M81+[1]Car!M81)/2</f>
        <v>0.81</v>
      </c>
      <c r="G82" s="104" t="n">
        <v>1.78571428571429</v>
      </c>
      <c r="H82" s="61" t="n">
        <f aca="false">(1.8/1.8)*F82</f>
        <v>0.81</v>
      </c>
      <c r="I82" s="63" t="n">
        <f aca="false">([1]Chad!P81+[1]Car!P81)/2</f>
        <v>0.500007280001165</v>
      </c>
      <c r="K82" s="102"/>
    </row>
    <row r="83" customFormat="false" ht="39.6" hidden="false" customHeight="true" outlineLevel="0" collapsed="false">
      <c r="A83" s="56"/>
      <c r="B83" s="196"/>
      <c r="C83" s="100" t="s">
        <v>179</v>
      </c>
      <c r="D83" s="109" t="s">
        <v>180</v>
      </c>
      <c r="E83" s="198" t="s">
        <v>181</v>
      </c>
      <c r="F83" s="61" t="n">
        <f aca="false">([1]Chad!M82+[1]Car!M82)/2</f>
        <v>0.200559701492537</v>
      </c>
      <c r="G83" s="104" t="n">
        <v>1.78571428571429</v>
      </c>
      <c r="H83" s="61" t="n">
        <f aca="false">(1.8/1.8)*F83</f>
        <v>0.200559701492537</v>
      </c>
      <c r="I83" s="63"/>
      <c r="K83" s="102"/>
    </row>
    <row r="84" customFormat="false" ht="60" hidden="false" customHeight="true" outlineLevel="0" collapsed="false">
      <c r="A84" s="56"/>
      <c r="B84" s="94" t="s">
        <v>182</v>
      </c>
      <c r="C84" s="199" t="s">
        <v>183</v>
      </c>
      <c r="D84" s="95" t="s">
        <v>184</v>
      </c>
      <c r="E84" s="200" t="s">
        <v>185</v>
      </c>
      <c r="F84" s="61" t="n">
        <f aca="false">([1]Chad!M83+[1]Car!M83)/2</f>
        <v>-0.150602409638555</v>
      </c>
      <c r="G84" s="97" t="n">
        <v>1.19047619047619</v>
      </c>
      <c r="H84" s="61" t="n">
        <f aca="false">(1.2/1.2)*F84</f>
        <v>-0.150602409638555</v>
      </c>
      <c r="I84" s="84" t="n">
        <f aca="false">([1]Chad!P83+[1]Car!P83)/2</f>
        <v>0.0252525252525252</v>
      </c>
    </row>
    <row r="85" customFormat="false" ht="45" hidden="false" customHeight="true" outlineLevel="0" collapsed="false">
      <c r="A85" s="56"/>
      <c r="B85" s="94"/>
      <c r="C85" s="201" t="s">
        <v>186</v>
      </c>
      <c r="D85" s="156" t="s">
        <v>187</v>
      </c>
      <c r="E85" s="202" t="s">
        <v>188</v>
      </c>
      <c r="F85" s="61" t="n">
        <f aca="false">([1]Chad!M84+[1]Car!M84)/2</f>
        <v>0</v>
      </c>
      <c r="G85" s="203" t="n">
        <v>1.19047619047619</v>
      </c>
      <c r="H85" s="61" t="n">
        <f aca="false">(1.2/1.2)*F85</f>
        <v>0</v>
      </c>
      <c r="I85" s="84"/>
    </row>
    <row r="86" customFormat="false" ht="38.45" hidden="false" customHeight="true" outlineLevel="0" collapsed="false">
      <c r="A86" s="56"/>
      <c r="B86" s="94"/>
      <c r="C86" s="204" t="s">
        <v>189</v>
      </c>
      <c r="D86" s="109" t="s">
        <v>190</v>
      </c>
      <c r="E86" s="205" t="s">
        <v>191</v>
      </c>
      <c r="F86" s="61" t="n">
        <f aca="false">([1]Chad!M85+[1]Car!M85)/2</f>
        <v>0.117424242424243</v>
      </c>
      <c r="G86" s="97" t="n">
        <v>1.19047619047619</v>
      </c>
      <c r="H86" s="61" t="n">
        <f aca="false">(1.2/1.2)*F86</f>
        <v>0.117424242424243</v>
      </c>
      <c r="I86" s="84"/>
    </row>
    <row r="87" customFormat="false" ht="20.45" hidden="false" customHeight="true" outlineLevel="0" collapsed="false">
      <c r="B87" s="90" t="s">
        <v>192</v>
      </c>
      <c r="C87" s="90"/>
      <c r="D87" s="90"/>
      <c r="E87" s="91"/>
      <c r="F87" s="92"/>
      <c r="G87" s="93"/>
      <c r="H87" s="92"/>
      <c r="I87" s="25" t="n">
        <f aca="false">([1]Chad!P86+[1]Car!P86)/2</f>
        <v>0.104166666666667</v>
      </c>
    </row>
    <row r="88" customFormat="false" ht="27.6" hidden="false" customHeight="true" outlineLevel="0" collapsed="false">
      <c r="A88" s="56" t="n">
        <v>24</v>
      </c>
      <c r="B88" s="206" t="s">
        <v>193</v>
      </c>
      <c r="C88" s="119" t="s">
        <v>194</v>
      </c>
      <c r="D88" s="59" t="s">
        <v>195</v>
      </c>
      <c r="E88" s="207" t="s">
        <v>196</v>
      </c>
      <c r="F88" s="61" t="n">
        <f aca="false">([1]Chad!M87+[1]Car!M87)/2</f>
        <v>-0.74652777777778</v>
      </c>
      <c r="G88" s="97" t="n">
        <v>1.19047619047619</v>
      </c>
      <c r="H88" s="61" t="n">
        <f aca="false">(1.2/1.2)*F88</f>
        <v>-0.74652777777778</v>
      </c>
      <c r="I88" s="84" t="n">
        <f aca="false">([1]Chad!P87+[1]Car!P87)/2</f>
        <v>0.104166666666667</v>
      </c>
    </row>
    <row r="89" customFormat="false" ht="25.8" hidden="false" customHeight="true" outlineLevel="0" collapsed="false">
      <c r="A89" s="56"/>
      <c r="B89" s="206"/>
      <c r="C89" s="208" t="s">
        <v>197</v>
      </c>
      <c r="D89" s="69" t="s">
        <v>198</v>
      </c>
      <c r="E89" s="209" t="s">
        <v>199</v>
      </c>
      <c r="F89" s="61" t="n">
        <f aca="false">([1]Chad!M88+[1]Car!M88)/2</f>
        <v>0</v>
      </c>
      <c r="G89" s="159" t="n">
        <v>0.396825396825397</v>
      </c>
      <c r="H89" s="61" t="n">
        <f aca="false">((0.4/1.2)*F89)+((0.4/1.2)*F90)+((0.4/1.2)*F91)</f>
        <v>0.0866402116402117</v>
      </c>
      <c r="I89" s="84"/>
    </row>
    <row r="90" customFormat="false" ht="25.25" hidden="false" customHeight="true" outlineLevel="0" collapsed="false">
      <c r="A90" s="56"/>
      <c r="B90" s="206"/>
      <c r="C90" s="208"/>
      <c r="D90" s="69" t="s">
        <v>200</v>
      </c>
      <c r="E90" s="209" t="s">
        <v>201</v>
      </c>
      <c r="F90" s="61" t="n">
        <f aca="false">([1]Chad!M89+[1]Car!M89)/2</f>
        <v>-0.097222222222222</v>
      </c>
      <c r="G90" s="210" t="n">
        <v>0.396825396825397</v>
      </c>
      <c r="H90" s="61"/>
      <c r="I90" s="84"/>
    </row>
    <row r="91" customFormat="false" ht="26.45" hidden="false" customHeight="true" outlineLevel="0" collapsed="false">
      <c r="A91" s="56"/>
      <c r="B91" s="206"/>
      <c r="C91" s="208"/>
      <c r="D91" s="69" t="s">
        <v>202</v>
      </c>
      <c r="E91" s="209" t="s">
        <v>203</v>
      </c>
      <c r="F91" s="61" t="n">
        <f aca="false">([1]Chad!M90+[1]Car!M90)/2</f>
        <v>0.357142857142857</v>
      </c>
      <c r="G91" s="162" t="n">
        <v>0.396825396825397</v>
      </c>
      <c r="H91" s="61"/>
      <c r="I91" s="84"/>
    </row>
    <row r="92" customFormat="false" ht="40.8" hidden="false" customHeight="true" outlineLevel="0" collapsed="false">
      <c r="A92" s="56"/>
      <c r="B92" s="206"/>
      <c r="C92" s="123" t="s">
        <v>204</v>
      </c>
      <c r="D92" s="87" t="s">
        <v>205</v>
      </c>
      <c r="E92" s="211" t="s">
        <v>34</v>
      </c>
      <c r="F92" s="61" t="n">
        <f aca="false">([1]Chad!M91+[1]Car!M91)/2</f>
        <v>0.491071428571429</v>
      </c>
      <c r="G92" s="97" t="n">
        <v>1.19047619047619</v>
      </c>
      <c r="H92" s="61" t="n">
        <f aca="false">(1.2/1.2)*F92</f>
        <v>0.491071428571429</v>
      </c>
      <c r="I92" s="84"/>
    </row>
    <row r="93" customFormat="false" ht="26.65" hidden="false" customHeight="true" outlineLevel="0" collapsed="false">
      <c r="B93" s="212" t="s">
        <v>206</v>
      </c>
      <c r="C93" s="212"/>
      <c r="D93" s="212"/>
      <c r="E93" s="137"/>
      <c r="F93" s="138"/>
      <c r="G93" s="93"/>
      <c r="H93" s="138"/>
      <c r="I93" s="25" t="n">
        <f aca="false">([1]Chad!P92+[1]Car!P92)/2</f>
        <v>0.186111111111111</v>
      </c>
    </row>
    <row r="94" customFormat="false" ht="20.45" hidden="false" customHeight="true" outlineLevel="0" collapsed="false">
      <c r="B94" s="139" t="s">
        <v>207</v>
      </c>
      <c r="C94" s="139"/>
      <c r="D94" s="139"/>
      <c r="E94" s="213"/>
      <c r="F94" s="214"/>
      <c r="G94" s="129"/>
      <c r="H94" s="214"/>
      <c r="I94" s="25" t="n">
        <f aca="false">([1]Chad!P93+[1]Car!P93)/2</f>
        <v>0.744444444444445</v>
      </c>
    </row>
    <row r="95" customFormat="false" ht="34.8" hidden="false" customHeight="true" outlineLevel="0" collapsed="false">
      <c r="A95" s="56" t="n">
        <v>25</v>
      </c>
      <c r="B95" s="94" t="s">
        <v>208</v>
      </c>
      <c r="C95" s="130" t="s">
        <v>209</v>
      </c>
      <c r="D95" s="95" t="s">
        <v>210</v>
      </c>
      <c r="E95" s="215" t="s">
        <v>211</v>
      </c>
      <c r="F95" s="61" t="n">
        <f aca="false">([1]Chad!M94+[1]Car!M94)/2</f>
        <v>1.66666666666667</v>
      </c>
      <c r="G95" s="159" t="n">
        <v>1.19047619047619</v>
      </c>
      <c r="H95" s="61" t="n">
        <f aca="false">((1.2/3.6)*F95)+((1.2/3.6)*F96)+((1.2/3.6)*(F97))</f>
        <v>0.744444444444445</v>
      </c>
      <c r="I95" s="84" t="n">
        <f aca="false">([1]Chad!P94+[1]Car!P94)/2</f>
        <v>0.744444444444445</v>
      </c>
    </row>
    <row r="96" customFormat="false" ht="39.6" hidden="false" customHeight="true" outlineLevel="0" collapsed="false">
      <c r="A96" s="56"/>
      <c r="B96" s="94"/>
      <c r="C96" s="130"/>
      <c r="D96" s="156" t="s">
        <v>212</v>
      </c>
      <c r="E96" s="216" t="s">
        <v>213</v>
      </c>
      <c r="F96" s="61" t="n">
        <f aca="false">([1]Chad!M95+[1]Car!M95)/2</f>
        <v>0.0666666666666665</v>
      </c>
      <c r="G96" s="210" t="n">
        <v>1.19047619047619</v>
      </c>
      <c r="H96" s="61"/>
      <c r="I96" s="84"/>
    </row>
    <row r="97" customFormat="false" ht="41.45" hidden="false" customHeight="true" outlineLevel="0" collapsed="false">
      <c r="A97" s="56"/>
      <c r="B97" s="94"/>
      <c r="C97" s="130"/>
      <c r="D97" s="100" t="s">
        <v>214</v>
      </c>
      <c r="E97" s="217" t="s">
        <v>34</v>
      </c>
      <c r="F97" s="61" t="n">
        <f aca="false">([1]Chad!M96+[1]Car!M96)/2</f>
        <v>0.5</v>
      </c>
      <c r="G97" s="162" t="n">
        <v>1.19047619047619</v>
      </c>
      <c r="H97" s="61"/>
      <c r="I97" s="84"/>
    </row>
    <row r="98" customFormat="false" ht="18" hidden="false" customHeight="true" outlineLevel="0" collapsed="false">
      <c r="B98" s="218" t="s">
        <v>215</v>
      </c>
      <c r="C98" s="218"/>
      <c r="D98" s="218"/>
      <c r="E98" s="219"/>
      <c r="F98" s="220"/>
      <c r="G98" s="93"/>
      <c r="H98" s="220"/>
      <c r="I98" s="25" t="n">
        <f aca="false">([1]Chad!P97+[1]Car!P97)/2</f>
        <v>0</v>
      </c>
    </row>
    <row r="99" customFormat="false" ht="29.45" hidden="false" customHeight="true" outlineLevel="0" collapsed="false">
      <c r="A99" s="56" t="n">
        <v>26</v>
      </c>
      <c r="B99" s="74" t="s">
        <v>216</v>
      </c>
      <c r="C99" s="74" t="s">
        <v>217</v>
      </c>
      <c r="D99" s="130" t="s">
        <v>218</v>
      </c>
      <c r="E99" s="221" t="s">
        <v>34</v>
      </c>
      <c r="F99" s="61" t="n">
        <f aca="false">([1]Chad!M98+[1]Car!M98)/2</f>
        <v>0</v>
      </c>
      <c r="G99" s="222" t="n">
        <v>3.57142857142857</v>
      </c>
      <c r="H99" s="61" t="n">
        <f aca="false">(3.6/3.6)*F99</f>
        <v>0</v>
      </c>
      <c r="I99" s="25" t="n">
        <f aca="false">([1]Chad!P98+[1]Car!P98)/2</f>
        <v>0</v>
      </c>
    </row>
    <row r="100" customFormat="false" ht="26.75" hidden="false" customHeight="false" outlineLevel="0" collapsed="false">
      <c r="A100" s="56" t="n">
        <v>27</v>
      </c>
      <c r="B100" s="74" t="s">
        <v>219</v>
      </c>
      <c r="C100" s="74" t="s">
        <v>220</v>
      </c>
      <c r="D100" s="130" t="s">
        <v>221</v>
      </c>
      <c r="E100" s="221" t="s">
        <v>222</v>
      </c>
      <c r="F100" s="223" t="n">
        <f aca="false">([1]Chad!M99+[1]Car!M99)/2</f>
        <v>0</v>
      </c>
      <c r="G100" s="222" t="n">
        <v>3.57142857142857</v>
      </c>
      <c r="H100" s="223" t="n">
        <f aca="false">(3.6/3.6)*F100</f>
        <v>0</v>
      </c>
      <c r="I100" s="25" t="n">
        <f aca="false">([1]Chad!P99+[1]Car!P99)/2</f>
        <v>0</v>
      </c>
    </row>
    <row r="101" customFormat="false" ht="22.45" hidden="false" customHeight="true" outlineLevel="0" collapsed="false">
      <c r="A101" s="56" t="n">
        <v>28</v>
      </c>
      <c r="B101" s="74" t="s">
        <v>223</v>
      </c>
      <c r="C101" s="74" t="s">
        <v>224</v>
      </c>
      <c r="D101" s="152" t="s">
        <v>225</v>
      </c>
      <c r="E101" s="224" t="s">
        <v>226</v>
      </c>
      <c r="F101" s="61" t="n">
        <f aca="false">([1]Chad!M100+[1]Car!M100)/2</f>
        <v>-2.35613848517074</v>
      </c>
      <c r="G101" s="225" t="n">
        <v>1.78571428571429</v>
      </c>
      <c r="H101" s="61" t="n">
        <f aca="false">((1.8/3.6)*F101)+((1.8/3.6)*F102)</f>
        <v>-1.17806924258537</v>
      </c>
      <c r="I101" s="63" t="n">
        <f aca="false">([1]Chad!P100+[1]Car!P100)/2</f>
        <v>0</v>
      </c>
    </row>
    <row r="102" customFormat="false" ht="38.45" hidden="false" customHeight="true" outlineLevel="0" collapsed="false">
      <c r="A102" s="56"/>
      <c r="B102" s="74"/>
      <c r="C102" s="74"/>
      <c r="D102" s="100" t="s">
        <v>227</v>
      </c>
      <c r="E102" s="226" t="s">
        <v>34</v>
      </c>
      <c r="F102" s="227" t="n">
        <f aca="false">([1]Chad!M101+[1]Car!M101)/2</f>
        <v>0</v>
      </c>
      <c r="G102" s="228" t="n">
        <v>1.78571428571429</v>
      </c>
      <c r="H102" s="227"/>
      <c r="I102" s="63"/>
    </row>
  </sheetData>
  <mergeCells count="85">
    <mergeCell ref="C4:D4"/>
    <mergeCell ref="B5:D5"/>
    <mergeCell ref="B8:D8"/>
    <mergeCell ref="B10:D10"/>
    <mergeCell ref="B11:D11"/>
    <mergeCell ref="A12:A13"/>
    <mergeCell ref="B12:B13"/>
    <mergeCell ref="I12:I13"/>
    <mergeCell ref="A14:A15"/>
    <mergeCell ref="B14:B15"/>
    <mergeCell ref="I14:I15"/>
    <mergeCell ref="A16:A18"/>
    <mergeCell ref="B16:B18"/>
    <mergeCell ref="C16:C18"/>
    <mergeCell ref="H16:H18"/>
    <mergeCell ref="I16:I18"/>
    <mergeCell ref="B19:D19"/>
    <mergeCell ref="A20:A23"/>
    <mergeCell ref="B20:B23"/>
    <mergeCell ref="I20:I23"/>
    <mergeCell ref="B24:D24"/>
    <mergeCell ref="A25:A28"/>
    <mergeCell ref="B25:B32"/>
    <mergeCell ref="I25:I32"/>
    <mergeCell ref="C26:C28"/>
    <mergeCell ref="C29:C31"/>
    <mergeCell ref="B33:D33"/>
    <mergeCell ref="B38:D38"/>
    <mergeCell ref="A39:A40"/>
    <mergeCell ref="B39:B40"/>
    <mergeCell ref="I39:I40"/>
    <mergeCell ref="B41:D41"/>
    <mergeCell ref="A42:A43"/>
    <mergeCell ref="B42:B43"/>
    <mergeCell ref="I42:I43"/>
    <mergeCell ref="B44:D44"/>
    <mergeCell ref="A45:A46"/>
    <mergeCell ref="B45:B46"/>
    <mergeCell ref="I45:I46"/>
    <mergeCell ref="B47:D47"/>
    <mergeCell ref="B48:D48"/>
    <mergeCell ref="A49:A50"/>
    <mergeCell ref="B49:B50"/>
    <mergeCell ref="I49:I50"/>
    <mergeCell ref="B51:D51"/>
    <mergeCell ref="B53:D53"/>
    <mergeCell ref="A54:A59"/>
    <mergeCell ref="B54:B59"/>
    <mergeCell ref="I54:I59"/>
    <mergeCell ref="C58:C59"/>
    <mergeCell ref="B60:D60"/>
    <mergeCell ref="B61:D61"/>
    <mergeCell ref="A62:A67"/>
    <mergeCell ref="B62:B67"/>
    <mergeCell ref="I62:I67"/>
    <mergeCell ref="C65:C67"/>
    <mergeCell ref="B68:D68"/>
    <mergeCell ref="B70:D70"/>
    <mergeCell ref="B71:D71"/>
    <mergeCell ref="B73:D73"/>
    <mergeCell ref="B75:D75"/>
    <mergeCell ref="B77:D77"/>
    <mergeCell ref="B78:D78"/>
    <mergeCell ref="B80:D80"/>
    <mergeCell ref="B81:D81"/>
    <mergeCell ref="B82:B83"/>
    <mergeCell ref="I82:I83"/>
    <mergeCell ref="B84:B86"/>
    <mergeCell ref="I84:I86"/>
    <mergeCell ref="B87:D87"/>
    <mergeCell ref="A88:A92"/>
    <mergeCell ref="B88:B92"/>
    <mergeCell ref="I88:I92"/>
    <mergeCell ref="C89:C91"/>
    <mergeCell ref="B93:D93"/>
    <mergeCell ref="B94:D94"/>
    <mergeCell ref="A95:A97"/>
    <mergeCell ref="B95:B97"/>
    <mergeCell ref="C95:C97"/>
    <mergeCell ref="I95:I97"/>
    <mergeCell ref="B98:D98"/>
    <mergeCell ref="A101:A102"/>
    <mergeCell ref="B101:B102"/>
    <mergeCell ref="C101:C102"/>
    <mergeCell ref="I101:I102"/>
  </mergeCells>
  <conditionalFormatting sqref="I20:I23 I54 I12:I15">
    <cfRule type="colorScale" priority="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6:I18">
    <cfRule type="colorScale" priority="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25:I28">
    <cfRule type="colorScale" priority="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8">
    <cfRule type="colorScale" priority="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">
    <cfRule type="colorScale" priority="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">
    <cfRule type="colorScale" priority="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2:F18">
    <cfRule type="colorScale" priority="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">
    <cfRule type="colorScale" priority="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1">
    <cfRule type="colorScale" priority="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5">
    <cfRule type="colorScale" priority="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2">
    <cfRule type="colorScale" priority="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2:I43">
    <cfRule type="colorScale" priority="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5:I46">
    <cfRule type="colorScale" priority="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9:I50">
    <cfRule type="colorScale" priority="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2:I83">
    <cfRule type="colorScale" priority="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1:I102">
    <cfRule type="colorScale" priority="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4:I86">
    <cfRule type="colorScale" priority="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5:I97">
    <cfRule type="colorScale" priority="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9">
    <cfRule type="colorScale" priority="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24">
    <cfRule type="colorScale" priority="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3">
    <cfRule type="colorScale" priority="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4">
    <cfRule type="colorScale" priority="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5">
    <cfRule type="colorScale" priority="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6">
    <cfRule type="colorScale" priority="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7">
    <cfRule type="colorScale" priority="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8">
    <cfRule type="colorScale" priority="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1">
    <cfRule type="colorScale" priority="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9:I40">
    <cfRule type="colorScale" priority="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4">
    <cfRule type="colorScale" priority="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7">
    <cfRule type="colorScale" priority="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8">
    <cfRule type="colorScale" priority="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1">
    <cfRule type="colorScale" priority="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2">
    <cfRule type="colorScale" priority="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3">
    <cfRule type="colorScale" priority="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0">
    <cfRule type="colorScale" priority="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1">
    <cfRule type="colorScale" priority="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8">
    <cfRule type="colorScale" priority="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9">
    <cfRule type="colorScale" priority="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0">
    <cfRule type="colorScale" priority="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1">
    <cfRule type="colorScale" priority="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2">
    <cfRule type="colorScale" priority="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3">
    <cfRule type="colorScale" priority="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4">
    <cfRule type="colorScale" priority="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5">
    <cfRule type="colorScale" priority="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6">
    <cfRule type="colorScale" priority="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7">
    <cfRule type="colorScale" priority="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8">
    <cfRule type="colorScale" priority="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9">
    <cfRule type="colorScale" priority="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0">
    <cfRule type="colorScale" priority="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1">
    <cfRule type="colorScale" priority="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7">
    <cfRule type="colorScale" priority="5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3">
    <cfRule type="colorScale" priority="5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4">
    <cfRule type="colorScale" priority="5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8">
    <cfRule type="colorScale" priority="5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9">
    <cfRule type="colorScale" priority="5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0">
    <cfRule type="colorScale" priority="5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0">
    <cfRule type="colorScale" priority="5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1">
    <cfRule type="colorScale" priority="5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2">
    <cfRule type="colorScale" priority="6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3">
    <cfRule type="colorScale" priority="6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5">
    <cfRule type="colorScale" priority="6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6">
    <cfRule type="colorScale" priority="6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7">
    <cfRule type="colorScale" priority="6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8">
    <cfRule type="colorScale" priority="6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9">
    <cfRule type="colorScale" priority="6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0">
    <cfRule type="colorScale" priority="6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1">
    <cfRule type="colorScale" priority="6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2">
    <cfRule type="colorScale" priority="6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4">
    <cfRule type="colorScale" priority="7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5">
    <cfRule type="colorScale" priority="7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6">
    <cfRule type="colorScale" priority="7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7">
    <cfRule type="colorScale" priority="7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9">
    <cfRule type="colorScale" priority="7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0">
    <cfRule type="colorScale" priority="7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2">
    <cfRule type="colorScale" priority="7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3">
    <cfRule type="colorScale" priority="7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6">
    <cfRule type="colorScale" priority="7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9">
    <cfRule type="colorScale" priority="7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0">
    <cfRule type="colorScale" priority="8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2">
    <cfRule type="colorScale" priority="8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4">
    <cfRule type="colorScale" priority="8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5">
    <cfRule type="colorScale" priority="8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6">
    <cfRule type="colorScale" priority="8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7">
    <cfRule type="colorScale" priority="8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8">
    <cfRule type="colorScale" priority="8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9">
    <cfRule type="colorScale" priority="8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2">
    <cfRule type="colorScale" priority="8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3">
    <cfRule type="colorScale" priority="8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4">
    <cfRule type="colorScale" priority="9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5">
    <cfRule type="colorScale" priority="9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6">
    <cfRule type="colorScale" priority="9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7">
    <cfRule type="colorScale" priority="9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9">
    <cfRule type="colorScale" priority="9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2">
    <cfRule type="colorScale" priority="9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4">
    <cfRule type="colorScale" priority="9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6">
    <cfRule type="colorScale" priority="9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9">
    <cfRule type="colorScale" priority="9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2">
    <cfRule type="colorScale" priority="9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3">
    <cfRule type="colorScale" priority="10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4">
    <cfRule type="colorScale" priority="10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5">
    <cfRule type="colorScale" priority="10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6">
    <cfRule type="colorScale" priority="10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8">
    <cfRule type="colorScale" priority="10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9">
    <cfRule type="colorScale" priority="10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0">
    <cfRule type="colorScale" priority="10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1">
    <cfRule type="colorScale" priority="10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2">
    <cfRule type="colorScale" priority="10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5">
    <cfRule type="colorScale" priority="10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6">
    <cfRule type="colorScale" priority="1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7">
    <cfRule type="colorScale" priority="1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9">
    <cfRule type="colorScale" priority="1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0">
    <cfRule type="colorScale" priority="1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1">
    <cfRule type="colorScale" priority="1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2">
    <cfRule type="colorScale" priority="1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24 G19 G33 G38 G41 G44 G47:G48 G51 G60:G61 G68 G70:G71 G73 G75 G77:G78 G80:G81 G87 G93:G94 G98 G53">
    <cfRule type="colorScale" priority="1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2:H18">
    <cfRule type="colorScale" priority="1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5">
    <cfRule type="colorScale" priority="1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0">
    <cfRule type="colorScale" priority="1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1">
    <cfRule type="colorScale" priority="1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2">
    <cfRule type="colorScale" priority="1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3">
    <cfRule type="colorScale" priority="1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5">
    <cfRule type="colorScale" priority="1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6">
    <cfRule type="colorScale" priority="1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7">
    <cfRule type="colorScale" priority="1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8">
    <cfRule type="colorScale" priority="1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9">
    <cfRule type="colorScale" priority="1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0">
    <cfRule type="colorScale" priority="1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1">
    <cfRule type="colorScale" priority="1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2">
    <cfRule type="colorScale" priority="1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4">
    <cfRule type="colorScale" priority="1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5">
    <cfRule type="colorScale" priority="1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6">
    <cfRule type="colorScale" priority="1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7">
    <cfRule type="colorScale" priority="1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9">
    <cfRule type="colorScale" priority="1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0">
    <cfRule type="colorScale" priority="1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2">
    <cfRule type="colorScale" priority="1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3">
    <cfRule type="colorScale" priority="1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6">
    <cfRule type="colorScale" priority="1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9">
    <cfRule type="colorScale" priority="1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0">
    <cfRule type="colorScale" priority="1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2">
    <cfRule type="colorScale" priority="1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4">
    <cfRule type="colorScale" priority="1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5">
    <cfRule type="colorScale" priority="1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6">
    <cfRule type="colorScale" priority="1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7">
    <cfRule type="colorScale" priority="1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8">
    <cfRule type="colorScale" priority="1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9">
    <cfRule type="colorScale" priority="1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2">
    <cfRule type="colorScale" priority="1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3">
    <cfRule type="colorScale" priority="1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4">
    <cfRule type="colorScale" priority="1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5">
    <cfRule type="colorScale" priority="15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6">
    <cfRule type="colorScale" priority="15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7">
    <cfRule type="colorScale" priority="15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9">
    <cfRule type="colorScale" priority="15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2">
    <cfRule type="colorScale" priority="15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4">
    <cfRule type="colorScale" priority="15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6">
    <cfRule type="colorScale" priority="15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9">
    <cfRule type="colorScale" priority="15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2">
    <cfRule type="colorScale" priority="16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3">
    <cfRule type="colorScale" priority="16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4">
    <cfRule type="colorScale" priority="16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5">
    <cfRule type="colorScale" priority="16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6">
    <cfRule type="colorScale" priority="16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8">
    <cfRule type="colorScale" priority="16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9">
    <cfRule type="colorScale" priority="16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0">
    <cfRule type="colorScale" priority="16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1">
    <cfRule type="colorScale" priority="16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2">
    <cfRule type="colorScale" priority="16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5">
    <cfRule type="colorScale" priority="17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6">
    <cfRule type="colorScale" priority="17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7">
    <cfRule type="colorScale" priority="17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9">
    <cfRule type="colorScale" priority="17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00">
    <cfRule type="colorScale" priority="17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01">
    <cfRule type="colorScale" priority="17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02">
    <cfRule type="colorScale" priority="17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2020-01-31T13:36:21Z</dcterms:created>
  <dc:creator/>
  <dc:description/>
  <dc:language>en-US</dc:language>
  <cp:lastModifiedBy/>
  <dcterms:modified xsi:type="dcterms:W3CDTF">2020-01-31T13:43:46Z</dcterms:modified>
  <cp:revision>2</cp:revision>
  <dc:subject/>
  <dc:title/>
</cp:coreProperties>
</file>